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metadata" ContentType="application/binary"/>
  <Override PartName="/xl/commentsmeta0" ContentType="application/binary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-03-06-DD-06\Documents\G Rediseño 2019 onedrive\Escuela Politécnica Nacional\UDC - Documentos\Portal web\Diseño curricular\Formatos\"/>
    </mc:Choice>
  </mc:AlternateContent>
  <bookViews>
    <workbookView xWindow="-105" yWindow="-105" windowWidth="19425" windowHeight="10305"/>
  </bookViews>
  <sheets>
    <sheet name="Malla Curricular" sheetId="1" r:id="rId1"/>
    <sheet name="Cálculo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jpeljeHkI+zuINIuC0JjfvBzILaQ=="/>
    </ext>
  </extLst>
</workbook>
</file>

<file path=xl/calcChain.xml><?xml version="1.0" encoding="utf-8"?>
<calcChain xmlns="http://schemas.openxmlformats.org/spreadsheetml/2006/main">
  <c r="R31" i="1" l="1"/>
  <c r="R30" i="1"/>
  <c r="S29" i="1"/>
  <c r="R29" i="1"/>
  <c r="O31" i="1"/>
  <c r="O30" i="1"/>
  <c r="P29" i="1"/>
  <c r="O29" i="1"/>
  <c r="L31" i="1"/>
  <c r="L30" i="1"/>
  <c r="M29" i="1"/>
  <c r="L29" i="1"/>
  <c r="I31" i="1"/>
  <c r="I30" i="1"/>
  <c r="J29" i="1"/>
  <c r="I29" i="1"/>
  <c r="F31" i="1"/>
  <c r="F30" i="1"/>
  <c r="G29" i="1"/>
  <c r="F29" i="1"/>
  <c r="C31" i="1"/>
  <c r="C30" i="1"/>
  <c r="D29" i="1"/>
  <c r="C29" i="1"/>
  <c r="R25" i="1"/>
  <c r="R24" i="1"/>
  <c r="S23" i="1"/>
  <c r="R23" i="1"/>
  <c r="O25" i="1"/>
  <c r="O24" i="1"/>
  <c r="P23" i="1"/>
  <c r="O23" i="1"/>
  <c r="L25" i="1"/>
  <c r="L24" i="1"/>
  <c r="M23" i="1"/>
  <c r="L23" i="1"/>
  <c r="I25" i="1"/>
  <c r="I24" i="1"/>
  <c r="J23" i="1"/>
  <c r="I23" i="1"/>
  <c r="F25" i="1"/>
  <c r="F24" i="1"/>
  <c r="G23" i="1"/>
  <c r="F23" i="1"/>
  <c r="C25" i="1"/>
  <c r="C24" i="1"/>
  <c r="D23" i="1"/>
  <c r="C23" i="1"/>
  <c r="U18" i="1"/>
  <c r="R19" i="1"/>
  <c r="R18" i="1"/>
  <c r="S17" i="1"/>
  <c r="R17" i="1"/>
  <c r="L19" i="1"/>
  <c r="L18" i="1"/>
  <c r="M17" i="1"/>
  <c r="L17" i="1"/>
  <c r="I19" i="1"/>
  <c r="I18" i="1"/>
  <c r="J17" i="1"/>
  <c r="I17" i="1"/>
  <c r="F19" i="1"/>
  <c r="F18" i="1"/>
  <c r="G17" i="1"/>
  <c r="F17" i="1"/>
  <c r="C19" i="1"/>
  <c r="C18" i="1"/>
  <c r="D17" i="1"/>
  <c r="C17" i="1"/>
  <c r="L13" i="1"/>
  <c r="L12" i="1"/>
  <c r="M11" i="1"/>
  <c r="L11" i="1"/>
  <c r="I13" i="1"/>
  <c r="I12" i="1"/>
  <c r="J11" i="1"/>
  <c r="I11" i="1"/>
  <c r="F13" i="1"/>
  <c r="F12" i="1"/>
  <c r="G11" i="1"/>
  <c r="F11" i="1"/>
  <c r="C13" i="1"/>
  <c r="C12" i="1"/>
  <c r="D11" i="1"/>
  <c r="C11" i="1"/>
  <c r="CA48" i="2"/>
  <c r="BZ48" i="2"/>
  <c r="BZ47" i="2"/>
  <c r="BZ49" i="2"/>
  <c r="CA49" i="2"/>
  <c r="CA47" i="2"/>
  <c r="CA29" i="2"/>
  <c r="BZ29" i="2"/>
  <c r="BZ20" i="2"/>
  <c r="CA38" i="2"/>
  <c r="BZ38" i="2"/>
  <c r="CA28" i="2"/>
  <c r="BZ28" i="2"/>
  <c r="CA19" i="2"/>
  <c r="BZ19" i="2"/>
  <c r="BZ18" i="2"/>
  <c r="CA9" i="2"/>
  <c r="CA8" i="2"/>
  <c r="CA7" i="2"/>
  <c r="CA6" i="2"/>
  <c r="BZ9" i="2"/>
  <c r="BZ8" i="2"/>
  <c r="BZ7" i="2"/>
  <c r="BZ6" i="2"/>
  <c r="BW46" i="2"/>
  <c r="BV46" i="2"/>
  <c r="BW36" i="2"/>
  <c r="BV36" i="2"/>
  <c r="BW26" i="2"/>
  <c r="BV26" i="2"/>
  <c r="BW16" i="2"/>
  <c r="BV16" i="2"/>
  <c r="BW6" i="2"/>
  <c r="BV6" i="2"/>
  <c r="BT16" i="2"/>
  <c r="BQ6" i="2"/>
  <c r="BR6" i="2"/>
  <c r="BP49" i="2"/>
  <c r="BP48" i="2"/>
  <c r="BP47" i="2"/>
  <c r="BP46" i="2"/>
  <c r="BO49" i="2"/>
  <c r="BO48" i="2"/>
  <c r="BO47" i="2"/>
  <c r="BO46" i="2"/>
  <c r="BP39" i="2"/>
  <c r="BP38" i="2"/>
  <c r="BP37" i="2"/>
  <c r="BP36" i="2"/>
  <c r="BO39" i="2"/>
  <c r="BO38" i="2"/>
  <c r="BO37" i="2"/>
  <c r="BO36" i="2"/>
  <c r="BP29" i="2"/>
  <c r="BP28" i="2"/>
  <c r="BP27" i="2"/>
  <c r="BP26" i="2"/>
  <c r="BO29" i="2"/>
  <c r="BO28" i="2"/>
  <c r="BO27" i="2"/>
  <c r="BO26" i="2"/>
  <c r="BP19" i="2"/>
  <c r="BO19" i="2"/>
  <c r="BP18" i="2"/>
  <c r="BO18" i="2"/>
  <c r="BP17" i="2"/>
  <c r="BO17" i="2"/>
  <c r="BP16" i="2"/>
  <c r="BO16" i="2"/>
  <c r="BP9" i="2"/>
  <c r="BO9" i="2"/>
  <c r="BP8" i="2"/>
  <c r="BO8" i="2"/>
  <c r="BP7" i="2"/>
  <c r="BO7" i="2"/>
  <c r="BP6" i="2"/>
  <c r="BO6" i="2"/>
  <c r="BM46" i="2"/>
  <c r="BL46" i="2"/>
  <c r="BM36" i="2"/>
  <c r="BL36" i="2"/>
  <c r="BM26" i="2"/>
  <c r="BM16" i="2"/>
  <c r="BL16" i="2"/>
  <c r="BM6" i="2"/>
  <c r="BL6" i="2"/>
  <c r="BL26" i="2" l="1"/>
  <c r="L7" i="1"/>
  <c r="L6" i="1"/>
  <c r="M5" i="1"/>
  <c r="L5" i="1"/>
  <c r="I7" i="1"/>
  <c r="I6" i="1"/>
  <c r="J5" i="1"/>
  <c r="I5" i="1"/>
  <c r="AJ30" i="2"/>
  <c r="AK29" i="2"/>
  <c r="AK28" i="2"/>
  <c r="AK27" i="2"/>
  <c r="AK26" i="2"/>
  <c r="AH26" i="2"/>
  <c r="C7" i="1"/>
  <c r="C6" i="1"/>
  <c r="C5" i="1"/>
  <c r="F50" i="2"/>
  <c r="G49" i="2"/>
  <c r="G48" i="2"/>
  <c r="G47" i="2"/>
  <c r="G46" i="2"/>
  <c r="D46" i="2"/>
  <c r="AJ50" i="2"/>
  <c r="AK49" i="2"/>
  <c r="AK48" i="2"/>
  <c r="AK47" i="2"/>
  <c r="AK46" i="2"/>
  <c r="AH46" i="2"/>
  <c r="AJ40" i="2"/>
  <c r="AK39" i="2"/>
  <c r="AK38" i="2"/>
  <c r="AK37" i="2"/>
  <c r="AK36" i="2"/>
  <c r="AH36" i="2"/>
  <c r="AK30" i="2" l="1"/>
  <c r="AK50" i="2"/>
  <c r="G50" i="2"/>
  <c r="AK40" i="2"/>
  <c r="S27" i="2" l="1"/>
  <c r="L50" i="2" l="1"/>
  <c r="M49" i="2"/>
  <c r="M48" i="2"/>
  <c r="M47" i="2"/>
  <c r="M46" i="2"/>
  <c r="J46" i="2"/>
  <c r="AD40" i="2"/>
  <c r="AE39" i="2"/>
  <c r="AE38" i="2"/>
  <c r="AE37" i="2"/>
  <c r="AE36" i="2"/>
  <c r="AB36" i="2"/>
  <c r="X40" i="2"/>
  <c r="Y39" i="2"/>
  <c r="Y38" i="2"/>
  <c r="Y37" i="2"/>
  <c r="Y36" i="2"/>
  <c r="V36" i="2"/>
  <c r="L40" i="2"/>
  <c r="M39" i="2"/>
  <c r="M38" i="2"/>
  <c r="M37" i="2"/>
  <c r="M36" i="2"/>
  <c r="J36" i="2"/>
  <c r="F40" i="2"/>
  <c r="G39" i="2"/>
  <c r="G38" i="2"/>
  <c r="G37" i="2"/>
  <c r="G36" i="2"/>
  <c r="D36" i="2"/>
  <c r="D16" i="2"/>
  <c r="G16" i="2"/>
  <c r="G17" i="2"/>
  <c r="G18" i="2"/>
  <c r="G19" i="2"/>
  <c r="F20" i="2"/>
  <c r="L20" i="2"/>
  <c r="M19" i="2"/>
  <c r="M18" i="2"/>
  <c r="M17" i="2"/>
  <c r="M16" i="2"/>
  <c r="J16" i="2"/>
  <c r="X20" i="2"/>
  <c r="Y19" i="2"/>
  <c r="Y18" i="2"/>
  <c r="Y17" i="2"/>
  <c r="Y16" i="2"/>
  <c r="V16" i="2"/>
  <c r="AD50" i="2"/>
  <c r="AE49" i="2"/>
  <c r="AE48" i="2"/>
  <c r="AE47" i="2"/>
  <c r="AE46" i="2"/>
  <c r="AB46" i="2"/>
  <c r="M50" i="2" l="1"/>
  <c r="M40" i="2"/>
  <c r="Y20" i="2"/>
  <c r="Y40" i="2"/>
  <c r="G40" i="2"/>
  <c r="AE40" i="2"/>
  <c r="AE50" i="2"/>
  <c r="M20" i="2"/>
  <c r="G20" i="2"/>
  <c r="AJ20" i="2" l="1"/>
  <c r="AK19" i="2"/>
  <c r="AK18" i="2"/>
  <c r="AK17" i="2"/>
  <c r="AK16" i="2"/>
  <c r="AH16" i="2"/>
  <c r="F30" i="2"/>
  <c r="G29" i="2"/>
  <c r="G28" i="2"/>
  <c r="G27" i="2"/>
  <c r="G26" i="2"/>
  <c r="D26" i="2"/>
  <c r="AK20" i="2" l="1"/>
  <c r="G30" i="2"/>
  <c r="BZ58" i="2" l="1"/>
  <c r="BI50" i="2"/>
  <c r="BC50" i="2"/>
  <c r="X50" i="2"/>
  <c r="R50" i="2"/>
  <c r="BS49" i="2"/>
  <c r="BR49" i="2"/>
  <c r="BJ49" i="2"/>
  <c r="BD49" i="2"/>
  <c r="Y49" i="2"/>
  <c r="S49" i="2"/>
  <c r="BJ48" i="2"/>
  <c r="BD48" i="2"/>
  <c r="Y48" i="2"/>
  <c r="S48" i="2"/>
  <c r="BJ47" i="2"/>
  <c r="BD47" i="2"/>
  <c r="Y47" i="2"/>
  <c r="S47" i="2"/>
  <c r="AE30" i="1"/>
  <c r="BS46" i="2"/>
  <c r="BR46" i="2"/>
  <c r="BR50" i="2" s="1"/>
  <c r="U30" i="1"/>
  <c r="BJ46" i="2"/>
  <c r="BG46" i="2"/>
  <c r="AC29" i="1" s="1"/>
  <c r="BD46" i="2"/>
  <c r="BA46" i="2"/>
  <c r="Y46" i="2"/>
  <c r="V46" i="2"/>
  <c r="S46" i="2"/>
  <c r="P46" i="2"/>
  <c r="BI40" i="2"/>
  <c r="BC40" i="2"/>
  <c r="R40" i="2"/>
  <c r="BR39" i="2"/>
  <c r="BJ39" i="2"/>
  <c r="BD39" i="2"/>
  <c r="BS39" i="2"/>
  <c r="S39" i="2"/>
  <c r="BJ38" i="2"/>
  <c r="BD38" i="2"/>
  <c r="S38" i="2"/>
  <c r="BJ37" i="2"/>
  <c r="BD37" i="2"/>
  <c r="S37" i="2"/>
  <c r="AE24" i="1"/>
  <c r="BR36" i="2"/>
  <c r="BJ36" i="2"/>
  <c r="BG36" i="2"/>
  <c r="AC23" i="1" s="1"/>
  <c r="BD36" i="2"/>
  <c r="BA36" i="2"/>
  <c r="Z23" i="1" s="1"/>
  <c r="S36" i="2"/>
  <c r="P36" i="2"/>
  <c r="BI30" i="2"/>
  <c r="BC30" i="2"/>
  <c r="AD30" i="2"/>
  <c r="X30" i="2"/>
  <c r="R30" i="2"/>
  <c r="L30" i="2"/>
  <c r="BR29" i="2"/>
  <c r="BJ29" i="2"/>
  <c r="BD29" i="2"/>
  <c r="BS29" i="2"/>
  <c r="AE29" i="2"/>
  <c r="Y29" i="2"/>
  <c r="S29" i="2"/>
  <c r="M29" i="2"/>
  <c r="BJ28" i="2"/>
  <c r="BD28" i="2"/>
  <c r="AE28" i="2"/>
  <c r="Y28" i="2"/>
  <c r="S28" i="2"/>
  <c r="M28" i="2"/>
  <c r="BJ27" i="2"/>
  <c r="BD27" i="2"/>
  <c r="AE27" i="2"/>
  <c r="Y27" i="2"/>
  <c r="M27" i="2"/>
  <c r="AE18" i="1"/>
  <c r="BR26" i="2"/>
  <c r="BJ26" i="2"/>
  <c r="BG26" i="2"/>
  <c r="AC17" i="1" s="1"/>
  <c r="BD26" i="2"/>
  <c r="BA26" i="2"/>
  <c r="Z17" i="1" s="1"/>
  <c r="BS26" i="2"/>
  <c r="AE26" i="2"/>
  <c r="AB26" i="2"/>
  <c r="P17" i="1" s="1"/>
  <c r="Y26" i="2"/>
  <c r="V26" i="2"/>
  <c r="S26" i="2"/>
  <c r="P26" i="2"/>
  <c r="M26" i="2"/>
  <c r="J26" i="2"/>
  <c r="BI20" i="2"/>
  <c r="BC20" i="2"/>
  <c r="AV20" i="2"/>
  <c r="AP20" i="2"/>
  <c r="AD20" i="2"/>
  <c r="R20" i="2"/>
  <c r="BR19" i="2"/>
  <c r="BJ19" i="2"/>
  <c r="BD19" i="2"/>
  <c r="AW19" i="2"/>
  <c r="AQ19" i="2"/>
  <c r="AE19" i="2"/>
  <c r="S19" i="2"/>
  <c r="BJ18" i="2"/>
  <c r="BD18" i="2"/>
  <c r="AW18" i="2"/>
  <c r="AQ18" i="2"/>
  <c r="AE18" i="2"/>
  <c r="S18" i="2"/>
  <c r="BJ17" i="2"/>
  <c r="BD17" i="2"/>
  <c r="AW17" i="2"/>
  <c r="AQ17" i="2"/>
  <c r="AE17" i="2"/>
  <c r="S17" i="2"/>
  <c r="AE12" i="1"/>
  <c r="BR16" i="2"/>
  <c r="U12" i="1"/>
  <c r="BJ16" i="2"/>
  <c r="BG16" i="2"/>
  <c r="AC11" i="1" s="1"/>
  <c r="BD16" i="2"/>
  <c r="BA16" i="2"/>
  <c r="Z11" i="1" s="1"/>
  <c r="AW16" i="2"/>
  <c r="AT16" i="2"/>
  <c r="AQ16" i="2"/>
  <c r="AN16" i="2"/>
  <c r="S11" i="1"/>
  <c r="AE16" i="2"/>
  <c r="AB16" i="2"/>
  <c r="P11" i="1" s="1"/>
  <c r="S16" i="2"/>
  <c r="P16" i="2"/>
  <c r="BC10" i="2"/>
  <c r="AV10" i="2"/>
  <c r="AP10" i="2"/>
  <c r="AJ10" i="2"/>
  <c r="AD10" i="2"/>
  <c r="X10" i="2"/>
  <c r="R10" i="2"/>
  <c r="L10" i="2"/>
  <c r="F10" i="2"/>
  <c r="BR9" i="2"/>
  <c r="BD9" i="2"/>
  <c r="AW9" i="2"/>
  <c r="AQ9" i="2"/>
  <c r="BS9" i="2" s="1"/>
  <c r="AK9" i="2"/>
  <c r="AE9" i="2"/>
  <c r="Y9" i="2"/>
  <c r="S9" i="2"/>
  <c r="M9" i="2"/>
  <c r="G9" i="2"/>
  <c r="BD8" i="2"/>
  <c r="AW8" i="2"/>
  <c r="AQ8" i="2"/>
  <c r="AK8" i="2"/>
  <c r="AE8" i="2"/>
  <c r="Y8" i="2"/>
  <c r="S8" i="2"/>
  <c r="M8" i="2"/>
  <c r="G8" i="2"/>
  <c r="BD7" i="2"/>
  <c r="AW7" i="2"/>
  <c r="AQ7" i="2"/>
  <c r="AK7" i="2"/>
  <c r="AE7" i="2"/>
  <c r="Y7" i="2"/>
  <c r="S7" i="2"/>
  <c r="M7" i="2"/>
  <c r="G7" i="2"/>
  <c r="AE6" i="1"/>
  <c r="BD6" i="2"/>
  <c r="BA6" i="2"/>
  <c r="AF6" i="1" s="1"/>
  <c r="AW6" i="2"/>
  <c r="AT6" i="2"/>
  <c r="AQ6" i="2"/>
  <c r="AN6" i="2"/>
  <c r="AK6" i="2"/>
  <c r="AH6" i="2"/>
  <c r="S5" i="1" s="1"/>
  <c r="AE6" i="2"/>
  <c r="AB6" i="2"/>
  <c r="P5" i="1" s="1"/>
  <c r="Y6" i="2"/>
  <c r="V6" i="2"/>
  <c r="S6" i="2"/>
  <c r="P6" i="2"/>
  <c r="M6" i="2"/>
  <c r="J6" i="2"/>
  <c r="G5" i="1" s="1"/>
  <c r="G6" i="2"/>
  <c r="D6" i="2"/>
  <c r="D5" i="1" s="1"/>
  <c r="AB31" i="1"/>
  <c r="Y31" i="1"/>
  <c r="AB30" i="1"/>
  <c r="Y30" i="1"/>
  <c r="AB29" i="1"/>
  <c r="Y29" i="1"/>
  <c r="AB25" i="1"/>
  <c r="Y25" i="1"/>
  <c r="AB24" i="1"/>
  <c r="Y24" i="1"/>
  <c r="U24" i="1"/>
  <c r="AB23" i="1"/>
  <c r="Y23" i="1"/>
  <c r="AB19" i="1"/>
  <c r="Y19" i="1"/>
  <c r="O19" i="1"/>
  <c r="AB18" i="1"/>
  <c r="Y18" i="1"/>
  <c r="O18" i="1"/>
  <c r="AB17" i="1"/>
  <c r="Y17" i="1"/>
  <c r="O17" i="1"/>
  <c r="AB13" i="1"/>
  <c r="Y13" i="1"/>
  <c r="R13" i="1"/>
  <c r="O13" i="1"/>
  <c r="AB12" i="1"/>
  <c r="Y12" i="1"/>
  <c r="R12" i="1"/>
  <c r="O12" i="1"/>
  <c r="AB11" i="1"/>
  <c r="Y11" i="1"/>
  <c r="R11" i="1"/>
  <c r="O11" i="1"/>
  <c r="Y7" i="1"/>
  <c r="R7" i="1"/>
  <c r="O7" i="1"/>
  <c r="F7" i="1"/>
  <c r="Y6" i="1"/>
  <c r="R6" i="1"/>
  <c r="O6" i="1"/>
  <c r="F6" i="1"/>
  <c r="Y5" i="1"/>
  <c r="R5" i="1"/>
  <c r="O5" i="1"/>
  <c r="F5" i="1"/>
  <c r="Z5" i="1" l="1"/>
  <c r="BR30" i="2"/>
  <c r="BS6" i="2"/>
  <c r="BS10" i="2" s="1"/>
  <c r="AF30" i="1"/>
  <c r="AW10" i="2"/>
  <c r="BS50" i="2"/>
  <c r="AK10" i="2"/>
  <c r="BR20" i="2"/>
  <c r="BJ50" i="2"/>
  <c r="BR10" i="2"/>
  <c r="BS16" i="2"/>
  <c r="BJ20" i="2"/>
  <c r="AQ20" i="2"/>
  <c r="AE20" i="2"/>
  <c r="BR40" i="2"/>
  <c r="Y50" i="2"/>
  <c r="V24" i="1"/>
  <c r="G10" i="2"/>
  <c r="BQ29" i="2"/>
  <c r="BT29" i="2" s="1"/>
  <c r="BQ19" i="2"/>
  <c r="BT19" i="2" s="1"/>
  <c r="BQ16" i="2"/>
  <c r="BO30" i="2"/>
  <c r="BQ26" i="2"/>
  <c r="BT26" i="2" s="1"/>
  <c r="AF18" i="1"/>
  <c r="AF12" i="1"/>
  <c r="AE35" i="1"/>
  <c r="M10" i="2"/>
  <c r="BD10" i="2"/>
  <c r="BO20" i="2"/>
  <c r="BS19" i="2"/>
  <c r="BD30" i="2"/>
  <c r="AF24" i="1"/>
  <c r="BJ40" i="2"/>
  <c r="S50" i="2"/>
  <c r="AE30" i="2"/>
  <c r="BD20" i="2"/>
  <c r="BJ30" i="2"/>
  <c r="S10" i="2"/>
  <c r="V12" i="1"/>
  <c r="M30" i="2"/>
  <c r="Z29" i="1"/>
  <c r="AQ10" i="2"/>
  <c r="AE10" i="2"/>
  <c r="BQ9" i="2"/>
  <c r="BT9" i="2" s="1"/>
  <c r="V18" i="1"/>
  <c r="Y30" i="2"/>
  <c r="S40" i="2"/>
  <c r="BD50" i="2"/>
  <c r="BD40" i="2"/>
  <c r="V6" i="1"/>
  <c r="Y10" i="2"/>
  <c r="S30" i="2"/>
  <c r="V30" i="1"/>
  <c r="BS30" i="2"/>
  <c r="BO50" i="2"/>
  <c r="BQ39" i="2"/>
  <c r="BT39" i="2" s="1"/>
  <c r="BO40" i="2"/>
  <c r="U35" i="1"/>
  <c r="BQ46" i="2"/>
  <c r="BT46" i="2" s="1"/>
  <c r="BQ49" i="2"/>
  <c r="BT49" i="2" s="1"/>
  <c r="AJ12" i="1"/>
  <c r="AJ24" i="1"/>
  <c r="BO10" i="2"/>
  <c r="S20" i="2"/>
  <c r="AW20" i="2"/>
  <c r="BQ36" i="2"/>
  <c r="BT36" i="2" s="1"/>
  <c r="BT6" i="2"/>
  <c r="BS36" i="2"/>
  <c r="BS40" i="2" s="1"/>
  <c r="BS20" i="2" l="1"/>
  <c r="BP50" i="2"/>
  <c r="AJ23" i="1"/>
  <c r="AJ22" i="1"/>
  <c r="BT50" i="2"/>
  <c r="BT40" i="2"/>
  <c r="BP40" i="2"/>
  <c r="BT10" i="2"/>
  <c r="BT30" i="2"/>
  <c r="BZ50" i="2"/>
  <c r="BT20" i="2"/>
  <c r="BP20" i="2"/>
  <c r="BP30" i="2"/>
  <c r="AF35" i="1"/>
  <c r="V35" i="1"/>
  <c r="AJ7" i="1"/>
  <c r="BZ10" i="2"/>
  <c r="CA18" i="2"/>
  <c r="AJ6" i="1"/>
  <c r="BP10" i="2"/>
  <c r="AJ16" i="1"/>
  <c r="AJ17" i="1" s="1"/>
  <c r="AJ5" i="1" l="1"/>
  <c r="AJ8" i="1" s="1"/>
  <c r="CB6" i="2"/>
  <c r="AJ11" i="1"/>
  <c r="AJ13" i="1" s="1"/>
  <c r="CA20" i="2"/>
  <c r="CA50" i="2"/>
  <c r="AJ25" i="1"/>
  <c r="CA10" i="2"/>
  <c r="AJ19" i="1" l="1"/>
</calcChain>
</file>

<file path=xl/comments1.xml><?xml version="1.0" encoding="utf-8"?>
<comments xmlns="http://schemas.openxmlformats.org/spreadsheetml/2006/main">
  <authors>
    <author/>
  </authors>
  <commentList>
    <comment ref="AP6" authorId="0" shapeId="0">
      <text>
        <r>
          <rPr>
            <sz val="11"/>
            <color theme="1"/>
            <rFont val="Arial"/>
            <family val="2"/>
          </rPr>
          <t>======
ID#AAAAEAMStjU
David Mejía    (2019-12-11 17:42:56)
Solo por 8 semanas (80h)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MHpcFLiZqU53nZTjFwT7hRqyELA=="/>
    </ext>
  </extLst>
</comments>
</file>

<file path=xl/sharedStrings.xml><?xml version="1.0" encoding="utf-8"?>
<sst xmlns="http://schemas.openxmlformats.org/spreadsheetml/2006/main" count="711" uniqueCount="104">
  <si>
    <t>PERIODO ACADÉMICO</t>
  </si>
  <si>
    <t>Ambiente Educativo</t>
  </si>
  <si>
    <t>Ambiente Laboral Real</t>
  </si>
  <si>
    <t xml:space="preserve">TABLAS RESUMEN </t>
  </si>
  <si>
    <t>Actividades Extracurriculares - Primeras 10 semanas del PA</t>
  </si>
  <si>
    <t>Ambiente Laboral Real - Últimas 10 semanas del PA</t>
  </si>
  <si>
    <t>Clases</t>
  </si>
  <si>
    <t>Extras</t>
  </si>
  <si>
    <t>1. Componentes de Evaluación de los Aprendizajes</t>
  </si>
  <si>
    <t>créditos</t>
  </si>
  <si>
    <t>Créditos</t>
  </si>
  <si>
    <t>horas</t>
  </si>
  <si>
    <t>Horas</t>
  </si>
  <si>
    <t>Com.Ap.</t>
  </si>
  <si>
    <t>Total créditos</t>
  </si>
  <si>
    <t>HS</t>
  </si>
  <si>
    <t>HSS</t>
  </si>
  <si>
    <t>Total horas</t>
  </si>
  <si>
    <t>1. Componentes de Organización del Aprendizaje</t>
  </si>
  <si>
    <t>Créditos Nivel</t>
  </si>
  <si>
    <t>Horas Nivel</t>
  </si>
  <si>
    <t>HT</t>
  </si>
  <si>
    <t>HTT</t>
  </si>
  <si>
    <t>Componente</t>
  </si>
  <si>
    <t>Horas Semana (HS)</t>
  </si>
  <si>
    <t>Horas Semestre (HSS)</t>
  </si>
  <si>
    <t>Relación</t>
  </si>
  <si>
    <t>AC</t>
  </si>
  <si>
    <t>Aprendizaje en contacto con el Docente (AC)</t>
  </si>
  <si>
    <t>Aprendizaje Práctico-Experimental (AP)</t>
  </si>
  <si>
    <t>Aprendizaje en Contacto con el docente (AC)</t>
  </si>
  <si>
    <t>Total HORAS / (AC + AP-AC)</t>
  </si>
  <si>
    <t>AP - AC</t>
  </si>
  <si>
    <t>Aprendizaje Práctico-experimental [en contacto] (AP-AC)</t>
  </si>
  <si>
    <t>Aprendizaje Autónomo (AA)</t>
  </si>
  <si>
    <t>AP - AA</t>
  </si>
  <si>
    <t>Total Horas</t>
  </si>
  <si>
    <t>Aprendizaje Práctico-experimental [autónomo] (AP-AA)</t>
  </si>
  <si>
    <t>AA</t>
  </si>
  <si>
    <t>2. Prácticas preprofesionales</t>
  </si>
  <si>
    <t>Total</t>
  </si>
  <si>
    <t>Prácticas Laborales</t>
  </si>
  <si>
    <t>Total HORAS</t>
  </si>
  <si>
    <t>Debe ser menor igual a 2</t>
  </si>
  <si>
    <t>Comunicación Oral y Escrita I</t>
  </si>
  <si>
    <t>Prácticas de Servicio Comunitario</t>
  </si>
  <si>
    <t>Inglés (nivel I y II)</t>
  </si>
  <si>
    <t>Deportes</t>
  </si>
  <si>
    <t>Prácticas en Entidad Receptora Formadora</t>
  </si>
  <si>
    <t>CSHD162</t>
  </si>
  <si>
    <t>VPPD111</t>
  </si>
  <si>
    <t>3. Unidad de Integración Curricular</t>
  </si>
  <si>
    <t>Trabajo de Integración Curricular / Examen de Grado</t>
  </si>
  <si>
    <t>2. Prácticas Preprofesionales</t>
  </si>
  <si>
    <t>Tipo</t>
  </si>
  <si>
    <t>4. Total Horas Carrera (1 + 2 + 3)</t>
  </si>
  <si>
    <t>5. Unidades de Organización CurrIcular</t>
  </si>
  <si>
    <t>Servicio a la Comunidad</t>
  </si>
  <si>
    <t>Unidad Básica</t>
  </si>
  <si>
    <t>Unidad Profesional</t>
  </si>
  <si>
    <t>Comunicación Oral y Escrita II</t>
  </si>
  <si>
    <t>Clubes</t>
  </si>
  <si>
    <t>Proyecto Empresarial</t>
  </si>
  <si>
    <t>CSHD262</t>
  </si>
  <si>
    <t>VPPD211</t>
  </si>
  <si>
    <t>VPPD221</t>
  </si>
  <si>
    <t>Unidad  de Integración Curricular</t>
  </si>
  <si>
    <t>6. Número de Asignaturas</t>
  </si>
  <si>
    <t>3. Trabajo de Integración Curricular</t>
  </si>
  <si>
    <t>Opciones</t>
  </si>
  <si>
    <t>7. Requisitos para graduación</t>
  </si>
  <si>
    <t>Cultura y Diversidad</t>
  </si>
  <si>
    <t>CSHD362</t>
  </si>
  <si>
    <t>VPPD311</t>
  </si>
  <si>
    <t>VPPD321</t>
  </si>
  <si>
    <t>TOTAL AMBIENTE EDUCATIVO</t>
  </si>
  <si>
    <t>TOTAL AMBIENTE LABORAL REAL</t>
  </si>
  <si>
    <t>4. Total Horas - Carrera</t>
  </si>
  <si>
    <t>1 + 2 + 3</t>
  </si>
  <si>
    <t>VPPD411</t>
  </si>
  <si>
    <t>VPPD421</t>
  </si>
  <si>
    <t>5. Unidades de Organización Curricular</t>
  </si>
  <si>
    <t>Unidades</t>
  </si>
  <si>
    <t>Unidad de Integración Curricular</t>
  </si>
  <si>
    <t>VPPD511</t>
  </si>
  <si>
    <t>VPPD521</t>
  </si>
  <si>
    <t>Aportan Créditos u Horas</t>
  </si>
  <si>
    <t>No Aportan Créditos u Horas</t>
  </si>
  <si>
    <t>Total Asignaturas</t>
  </si>
  <si>
    <t>PSCD205</t>
  </si>
  <si>
    <t>Trabajo de Integración Curricular/Examen de Carácter Complexivo</t>
  </si>
  <si>
    <t>DEPD110</t>
  </si>
  <si>
    <t>SOCD210</t>
  </si>
  <si>
    <t>Deportes (DEPD110)</t>
  </si>
  <si>
    <t>Clubes (SOCD210)</t>
  </si>
  <si>
    <t>Ambiente Educativo - Primeras 10 semanas del PA</t>
  </si>
  <si>
    <t>ICOD273</t>
  </si>
  <si>
    <t>Informática I</t>
  </si>
  <si>
    <t>Iinformática II</t>
  </si>
  <si>
    <t>ICOD173</t>
  </si>
  <si>
    <t>IEXD100</t>
  </si>
  <si>
    <t>Nivel de suficiencia A2 en el idioma Inglés (IEXD100)</t>
  </si>
  <si>
    <t>TITD202</t>
  </si>
  <si>
    <t>Inglés (nivel III y 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</si>
</sst>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Arial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8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b/>
      <sz val="22"/>
      <color theme="1"/>
      <name val="Calibri"/>
      <family val="2"/>
    </font>
    <font>
      <sz val="7"/>
      <color theme="1"/>
      <name val="Calibri"/>
      <family val="2"/>
    </font>
    <font>
      <sz val="9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9"/>
      <color rgb="FFFF0000"/>
      <name val="Calibri"/>
      <family val="2"/>
    </font>
    <font>
      <sz val="10"/>
      <name val="Calibri"/>
      <family val="2"/>
    </font>
    <font>
      <sz val="9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FBD4B4"/>
        <bgColor rgb="FFFBD4B4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95B3D7"/>
        <bgColor rgb="FF95B3D7"/>
      </patternFill>
    </fill>
    <fill>
      <patternFill patternType="solid">
        <fgColor rgb="FFD6E3BC"/>
        <bgColor rgb="FFD6E3BC"/>
      </patternFill>
    </fill>
    <fill>
      <patternFill patternType="solid">
        <fgColor rgb="FFBFBFBF"/>
        <bgColor rgb="FFBFBFBF"/>
      </patternFill>
    </fill>
    <fill>
      <patternFill patternType="solid">
        <fgColor rgb="FFC2D69B"/>
        <bgColor rgb="FFC2D69B"/>
      </patternFill>
    </fill>
    <fill>
      <patternFill patternType="solid">
        <fgColor rgb="FF8DB3E2"/>
        <bgColor rgb="FF8DB3E2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B0F0"/>
      </patternFill>
    </fill>
    <fill>
      <patternFill patternType="solid">
        <fgColor theme="4"/>
        <bgColor rgb="FF548DD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B0F0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7" fillId="0" borderId="1" xfId="0" applyFont="1" applyBorder="1"/>
    <xf numFmtId="0" fontId="9" fillId="4" borderId="9" xfId="0" applyFont="1" applyFill="1" applyBorder="1"/>
    <xf numFmtId="0" fontId="9" fillId="4" borderId="10" xfId="0" applyFont="1" applyFill="1" applyBorder="1"/>
    <xf numFmtId="0" fontId="1" fillId="4" borderId="10" xfId="0" applyFont="1" applyFill="1" applyBorder="1"/>
    <xf numFmtId="0" fontId="10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/>
    <xf numFmtId="0" fontId="3" fillId="0" borderId="1" xfId="0" applyFont="1" applyBorder="1" applyAlignment="1">
      <alignment horizontal="center"/>
    </xf>
    <xf numFmtId="0" fontId="9" fillId="0" borderId="0" xfId="0" applyFont="1"/>
    <xf numFmtId="0" fontId="8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9" fillId="7" borderId="1" xfId="0" applyFont="1" applyFill="1" applyBorder="1"/>
    <xf numFmtId="0" fontId="7" fillId="7" borderId="1" xfId="0" applyFont="1" applyFill="1" applyBorder="1" applyAlignment="1">
      <alignment wrapText="1"/>
    </xf>
    <xf numFmtId="0" fontId="9" fillId="7" borderId="13" xfId="0" applyFont="1" applyFill="1" applyBorder="1"/>
    <xf numFmtId="1" fontId="7" fillId="7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8" borderId="1" xfId="0" applyFont="1" applyFill="1" applyBorder="1" applyAlignment="1">
      <alignment wrapText="1"/>
    </xf>
    <xf numFmtId="0" fontId="11" fillId="0" borderId="0" xfId="0" applyFont="1"/>
    <xf numFmtId="1" fontId="7" fillId="8" borderId="1" xfId="0" applyNumberFormat="1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0" fontId="7" fillId="3" borderId="2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/>
    </xf>
    <xf numFmtId="1" fontId="1" fillId="0" borderId="13" xfId="0" applyNumberFormat="1" applyFont="1" applyBorder="1" applyAlignment="1">
      <alignment vertical="center"/>
    </xf>
    <xf numFmtId="0" fontId="7" fillId="12" borderId="1" xfId="0" applyFont="1" applyFill="1" applyBorder="1" applyAlignment="1">
      <alignment vertical="center" wrapText="1"/>
    </xf>
    <xf numFmtId="0" fontId="9" fillId="8" borderId="1" xfId="0" applyFont="1" applyFill="1" applyBorder="1"/>
    <xf numFmtId="1" fontId="7" fillId="12" borderId="1" xfId="0" applyNumberFormat="1" applyFont="1" applyFill="1" applyBorder="1" applyAlignment="1">
      <alignment vertical="center"/>
    </xf>
    <xf numFmtId="0" fontId="9" fillId="8" borderId="13" xfId="0" applyFont="1" applyFill="1" applyBorder="1"/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9" fillId="13" borderId="1" xfId="0" applyFont="1" applyFill="1" applyBorder="1"/>
    <xf numFmtId="0" fontId="9" fillId="13" borderId="13" xfId="0" applyFont="1" applyFill="1" applyBorder="1"/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4" fillId="0" borderId="23" xfId="0" applyFont="1" applyBorder="1" applyAlignment="1">
      <alignment vertical="center"/>
    </xf>
    <xf numFmtId="1" fontId="4" fillId="0" borderId="24" xfId="0" applyNumberFormat="1" applyFont="1" applyBorder="1" applyAlignment="1">
      <alignment vertical="center"/>
    </xf>
    <xf numFmtId="1" fontId="4" fillId="0" borderId="25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/>
    <xf numFmtId="0" fontId="14" fillId="0" borderId="12" xfId="0" applyFont="1" applyBorder="1" applyAlignment="1">
      <alignment vertical="center" wrapText="1"/>
    </xf>
    <xf numFmtId="1" fontId="3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3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7" fillId="9" borderId="1" xfId="0" applyFont="1" applyFill="1" applyBorder="1" applyAlignment="1">
      <alignment wrapText="1"/>
    </xf>
    <xf numFmtId="1" fontId="7" fillId="0" borderId="1" xfId="0" applyNumberFormat="1" applyFont="1" applyBorder="1" applyAlignment="1">
      <alignment horizontal="right"/>
    </xf>
    <xf numFmtId="0" fontId="7" fillId="15" borderId="1" xfId="0" applyFont="1" applyFill="1" applyBorder="1"/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7" fillId="16" borderId="1" xfId="0" applyFont="1" applyFill="1" applyBorder="1"/>
    <xf numFmtId="0" fontId="3" fillId="3" borderId="1" xfId="0" applyFont="1" applyFill="1" applyBorder="1"/>
    <xf numFmtId="1" fontId="3" fillId="3" borderId="1" xfId="0" applyNumberFormat="1" applyFont="1" applyFill="1" applyBorder="1"/>
    <xf numFmtId="0" fontId="3" fillId="0" borderId="1" xfId="0" applyFont="1" applyBorder="1" applyAlignment="1">
      <alignment horizontal="right"/>
    </xf>
    <xf numFmtId="0" fontId="1" fillId="0" borderId="1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3" fillId="0" borderId="0" xfId="0" applyFont="1" applyAlignment="1">
      <alignment horizontal="center"/>
    </xf>
    <xf numFmtId="1" fontId="1" fillId="0" borderId="0" xfId="0" applyNumberFormat="1" applyFont="1"/>
    <xf numFmtId="1" fontId="4" fillId="0" borderId="24" xfId="0" applyNumberFormat="1" applyFont="1" applyBorder="1"/>
    <xf numFmtId="1" fontId="4" fillId="0" borderId="25" xfId="0" applyNumberFormat="1" applyFont="1" applyBorder="1"/>
    <xf numFmtId="0" fontId="9" fillId="9" borderId="12" xfId="0" applyFont="1" applyFill="1" applyBorder="1"/>
    <xf numFmtId="0" fontId="9" fillId="0" borderId="1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15" borderId="12" xfId="0" applyFont="1" applyFill="1" applyBorder="1"/>
    <xf numFmtId="0" fontId="9" fillId="16" borderId="12" xfId="0" applyFont="1" applyFill="1" applyBorder="1"/>
    <xf numFmtId="0" fontId="3" fillId="3" borderId="23" xfId="0" applyFont="1" applyFill="1" applyBorder="1"/>
    <xf numFmtId="0" fontId="8" fillId="3" borderId="24" xfId="0" applyFont="1" applyFill="1" applyBorder="1"/>
    <xf numFmtId="0" fontId="8" fillId="3" borderId="25" xfId="0" applyFont="1" applyFill="1" applyBorder="1"/>
    <xf numFmtId="0" fontId="8" fillId="0" borderId="0" xfId="0" applyFont="1"/>
    <xf numFmtId="0" fontId="8" fillId="0" borderId="12" xfId="0" applyFont="1" applyBorder="1"/>
    <xf numFmtId="0" fontId="8" fillId="0" borderId="23" xfId="0" applyFont="1" applyBorder="1"/>
    <xf numFmtId="0" fontId="0" fillId="0" borderId="0" xfId="0" applyFont="1" applyAlignment="1"/>
    <xf numFmtId="0" fontId="9" fillId="0" borderId="2" xfId="0" applyFont="1" applyFill="1" applyBorder="1"/>
    <xf numFmtId="0" fontId="1" fillId="0" borderId="2" xfId="0" applyFont="1" applyFill="1" applyBorder="1"/>
    <xf numFmtId="0" fontId="7" fillId="0" borderId="0" xfId="0" applyFont="1" applyAlignment="1">
      <alignment horizontal="center"/>
    </xf>
    <xf numFmtId="0" fontId="7" fillId="0" borderId="2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20" fillId="0" borderId="0" xfId="0" applyFont="1"/>
    <xf numFmtId="0" fontId="0" fillId="0" borderId="0" xfId="0" applyFont="1" applyAlignment="1"/>
    <xf numFmtId="0" fontId="7" fillId="0" borderId="16" xfId="0" applyFont="1" applyBorder="1" applyAlignment="1">
      <alignment horizontal="center" vertical="center" wrapText="1"/>
    </xf>
    <xf numFmtId="0" fontId="5" fillId="0" borderId="17" xfId="0" applyFont="1" applyBorder="1"/>
    <xf numFmtId="0" fontId="7" fillId="10" borderId="16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19" fillId="16" borderId="16" xfId="0" applyFont="1" applyFill="1" applyBorder="1" applyAlignment="1">
      <alignment horizont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27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5" fillId="0" borderId="39" xfId="0" applyFont="1" applyBorder="1"/>
    <xf numFmtId="0" fontId="3" fillId="0" borderId="15" xfId="0" applyFont="1" applyBorder="1" applyAlignment="1">
      <alignment horizontal="center" vertical="center"/>
    </xf>
    <xf numFmtId="0" fontId="5" fillId="0" borderId="22" xfId="0" applyFont="1" applyBorder="1"/>
    <xf numFmtId="0" fontId="7" fillId="11" borderId="16" xfId="0" applyFont="1" applyFill="1" applyBorder="1" applyAlignment="1">
      <alignment horizontal="center" wrapText="1"/>
    </xf>
    <xf numFmtId="0" fontId="7" fillId="9" borderId="1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16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3" fillId="0" borderId="3" xfId="0" applyFont="1" applyBorder="1" applyAlignment="1">
      <alignment horizontal="center" vertical="center" wrapText="1"/>
    </xf>
    <xf numFmtId="0" fontId="7" fillId="18" borderId="16" xfId="0" applyFont="1" applyFill="1" applyBorder="1" applyAlignment="1">
      <alignment horizontal="center" wrapText="1"/>
    </xf>
    <xf numFmtId="0" fontId="5" fillId="17" borderId="17" xfId="0" applyFont="1" applyFill="1" applyBorder="1"/>
    <xf numFmtId="0" fontId="9" fillId="5" borderId="14" xfId="0" applyFont="1" applyFill="1" applyBorder="1" applyAlignment="1">
      <alignment horizontal="center" vertical="center"/>
    </xf>
    <xf numFmtId="0" fontId="5" fillId="0" borderId="19" xfId="0" applyFont="1" applyBorder="1"/>
    <xf numFmtId="0" fontId="5" fillId="0" borderId="21" xfId="0" applyFont="1" applyBorder="1"/>
    <xf numFmtId="0" fontId="9" fillId="6" borderId="15" xfId="0" applyFont="1" applyFill="1" applyBorder="1" applyAlignment="1">
      <alignment horizontal="center" vertical="center"/>
    </xf>
    <xf numFmtId="0" fontId="5" fillId="0" borderId="20" xfId="0" applyFont="1" applyBorder="1"/>
    <xf numFmtId="0" fontId="7" fillId="0" borderId="26" xfId="0" applyFont="1" applyBorder="1" applyAlignment="1">
      <alignment horizontal="center" vertical="center" wrapText="1"/>
    </xf>
    <xf numFmtId="0" fontId="5" fillId="0" borderId="28" xfId="0" applyFont="1" applyBorder="1"/>
    <xf numFmtId="0" fontId="7" fillId="10" borderId="29" xfId="0" applyFont="1" applyFill="1" applyBorder="1" applyAlignment="1">
      <alignment horizontal="center"/>
    </xf>
    <xf numFmtId="0" fontId="5" fillId="0" borderId="30" xfId="0" applyFont="1" applyBorder="1"/>
    <xf numFmtId="0" fontId="5" fillId="0" borderId="31" xfId="0" applyFont="1" applyBorder="1"/>
    <xf numFmtId="0" fontId="16" fillId="10" borderId="2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15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9" fillId="4" borderId="14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0" borderId="33" xfId="0" applyFont="1" applyBorder="1"/>
    <xf numFmtId="0" fontId="5" fillId="0" borderId="34" xfId="0" applyFont="1" applyBorder="1"/>
    <xf numFmtId="0" fontId="9" fillId="0" borderId="2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/>
    </xf>
    <xf numFmtId="0" fontId="5" fillId="0" borderId="42" xfId="0" applyFont="1" applyBorder="1"/>
    <xf numFmtId="0" fontId="7" fillId="16" borderId="29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40" xfId="0" applyFont="1" applyBorder="1"/>
    <xf numFmtId="0" fontId="15" fillId="0" borderId="26" xfId="0" applyFont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/>
    <xf numFmtId="0" fontId="5" fillId="0" borderId="28" xfId="0" applyFont="1" applyFill="1" applyBorder="1"/>
    <xf numFmtId="0" fontId="7" fillId="14" borderId="29" xfId="0" applyFont="1" applyFill="1" applyBorder="1" applyAlignment="1">
      <alignment horizontal="center"/>
    </xf>
    <xf numFmtId="0" fontId="16" fillId="7" borderId="29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7" fillId="18" borderId="29" xfId="0" applyFont="1" applyFill="1" applyBorder="1" applyAlignment="1">
      <alignment horizontal="center"/>
    </xf>
    <xf numFmtId="0" fontId="5" fillId="17" borderId="30" xfId="0" applyFont="1" applyFill="1" applyBorder="1"/>
    <xf numFmtId="0" fontId="5" fillId="17" borderId="31" xfId="0" applyFont="1" applyFill="1" applyBorder="1"/>
    <xf numFmtId="0" fontId="4" fillId="0" borderId="3" xfId="0" applyFont="1" applyBorder="1" applyAlignment="1">
      <alignment horizontal="center"/>
    </xf>
    <xf numFmtId="164" fontId="12" fillId="0" borderId="18" xfId="0" applyNumberFormat="1" applyFont="1" applyBorder="1" applyAlignment="1">
      <alignment horizontal="center" vertical="center"/>
    </xf>
    <xf numFmtId="164" fontId="5" fillId="0" borderId="18" xfId="0" applyNumberFormat="1" applyFont="1" applyBorder="1"/>
    <xf numFmtId="0" fontId="13" fillId="0" borderId="0" xfId="0" applyFont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7" fillId="19" borderId="29" xfId="0" applyFont="1" applyFill="1" applyBorder="1" applyAlignment="1">
      <alignment horizontal="center"/>
    </xf>
    <xf numFmtId="0" fontId="5" fillId="20" borderId="30" xfId="0" applyFont="1" applyFill="1" applyBorder="1"/>
    <xf numFmtId="0" fontId="5" fillId="20" borderId="31" xfId="0" applyFont="1" applyFill="1" applyBorder="1"/>
    <xf numFmtId="0" fontId="7" fillId="21" borderId="16" xfId="0" applyFont="1" applyFill="1" applyBorder="1" applyAlignment="1">
      <alignment horizontal="center" wrapText="1"/>
    </xf>
    <xf numFmtId="0" fontId="5" fillId="20" borderId="17" xfId="0" applyFont="1" applyFill="1" applyBorder="1"/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</cellXfs>
  <cellStyles count="1">
    <cellStyle name="Normal" xfId="0" builtinId="0"/>
  </cellStyles>
  <dxfs count="216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840828</xdr:colOff>
      <xdr:row>6</xdr:row>
      <xdr:rowOff>194442</xdr:rowOff>
    </xdr:from>
    <xdr:to>
      <xdr:col>17</xdr:col>
      <xdr:colOff>840828</xdr:colOff>
      <xdr:row>9</xdr:row>
      <xdr:rowOff>5255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13500538" y="2028497"/>
          <a:ext cx="0" cy="373117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0</xdr:colOff>
      <xdr:row>9</xdr:row>
      <xdr:rowOff>14921</xdr:rowOff>
    </xdr:to>
    <xdr:cxnSp macro="">
      <xdr:nvCxnSpPr>
        <xdr:cNvPr id="40" name="Conector recto de flecha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H="1">
          <a:off x="11674929" y="2054679"/>
          <a:ext cx="0" cy="382313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0</xdr:rowOff>
    </xdr:from>
    <xdr:to>
      <xdr:col>15</xdr:col>
      <xdr:colOff>0</xdr:colOff>
      <xdr:row>14</xdr:row>
      <xdr:rowOff>178206</xdr:rowOff>
    </xdr:to>
    <xdr:cxnSp macro="">
      <xdr:nvCxnSpPr>
        <xdr:cNvPr id="43" name="Conector recto de flecha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H="1">
          <a:off x="11674929" y="3415393"/>
          <a:ext cx="0" cy="382313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0"/>
  <sheetViews>
    <sheetView tabSelected="1" zoomScale="85" zoomScaleNormal="85" workbookViewId="0">
      <selection activeCell="AF18" sqref="AF18"/>
    </sheetView>
  </sheetViews>
  <sheetFormatPr baseColWidth="10" defaultColWidth="12.625" defaultRowHeight="15" customHeight="1" x14ac:dyDescent="0.2"/>
  <cols>
    <col min="1" max="1" width="9.375" customWidth="1"/>
    <col min="2" max="2" width="8.5" customWidth="1"/>
    <col min="3" max="4" width="11.125" customWidth="1"/>
    <col min="5" max="5" width="2.125" customWidth="1"/>
    <col min="6" max="7" width="11.125" customWidth="1"/>
    <col min="8" max="8" width="2.125" customWidth="1"/>
    <col min="9" max="10" width="11.125" customWidth="1"/>
    <col min="11" max="11" width="2.125" customWidth="1"/>
    <col min="12" max="13" width="11.125" customWidth="1"/>
    <col min="14" max="14" width="2.125" customWidth="1"/>
    <col min="15" max="16" width="11.125" customWidth="1"/>
    <col min="17" max="17" width="2.125" customWidth="1"/>
    <col min="18" max="19" width="11.125" customWidth="1"/>
    <col min="20" max="20" width="2.125" customWidth="1"/>
    <col min="21" max="22" width="9.375" customWidth="1"/>
    <col min="23" max="24" width="2.125" customWidth="1"/>
    <col min="25" max="25" width="9.875" customWidth="1"/>
    <col min="26" max="26" width="8.875" customWidth="1"/>
    <col min="27" max="27" width="2.125" customWidth="1"/>
    <col min="28" max="29" width="8.75" customWidth="1"/>
    <col min="30" max="30" width="2.125" customWidth="1"/>
    <col min="31" max="32" width="9.375" customWidth="1"/>
    <col min="33" max="34" width="9" customWidth="1"/>
    <col min="35" max="35" width="42.625" bestFit="1" customWidth="1"/>
    <col min="36" max="36" width="7.125" bestFit="1" customWidth="1"/>
    <col min="37" max="40" width="2.125" customWidth="1"/>
    <col min="41" max="41" width="17.5" customWidth="1"/>
    <col min="42" max="42" width="5" customWidth="1"/>
    <col min="43" max="45" width="2.125" customWidth="1"/>
    <col min="46" max="46" width="8.125" customWidth="1"/>
    <col min="47" max="47" width="9.375" customWidth="1"/>
    <col min="48" max="48" width="4.125" customWidth="1"/>
    <col min="49" max="49" width="30.875" customWidth="1"/>
    <col min="50" max="50" width="7.625" customWidth="1"/>
    <col min="51" max="51" width="15.75" customWidth="1"/>
    <col min="52" max="54" width="9.375" customWidth="1"/>
  </cols>
  <sheetData>
    <row r="1" spans="1:54" ht="21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4" ht="38.25" customHeight="1" thickBot="1" x14ac:dyDescent="0.3">
      <c r="A2" s="2" t="s">
        <v>0</v>
      </c>
      <c r="B2" s="3"/>
      <c r="C2" s="193" t="s">
        <v>1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5"/>
      <c r="W2" s="4"/>
      <c r="X2" s="4"/>
      <c r="Y2" s="130" t="s">
        <v>2</v>
      </c>
      <c r="Z2" s="131"/>
      <c r="AA2" s="131"/>
      <c r="AB2" s="131"/>
      <c r="AC2" s="131"/>
      <c r="AD2" s="131"/>
      <c r="AE2" s="131"/>
      <c r="AF2" s="132"/>
      <c r="AG2" s="5"/>
      <c r="AH2" s="3"/>
      <c r="AI2" s="133" t="s">
        <v>3</v>
      </c>
      <c r="AJ2" s="132"/>
      <c r="AK2" s="5"/>
      <c r="AL2" s="5"/>
      <c r="AM2" s="5"/>
      <c r="AN2" s="5"/>
      <c r="AO2" s="5"/>
      <c r="AP2" s="5"/>
      <c r="AQ2" s="7"/>
      <c r="AR2" s="7"/>
      <c r="AS2" s="7"/>
      <c r="AV2" s="1"/>
      <c r="AW2" s="1"/>
      <c r="AX2" s="1"/>
      <c r="AY2" s="1"/>
    </row>
    <row r="3" spans="1:54" ht="15.75" customHeight="1" x14ac:dyDescent="0.25">
      <c r="A3" s="8"/>
      <c r="B3" s="8"/>
      <c r="C3" s="10"/>
      <c r="D3" s="10"/>
      <c r="E3" s="10"/>
      <c r="F3" s="10"/>
      <c r="G3" s="10"/>
      <c r="H3" s="10"/>
      <c r="I3" s="10"/>
      <c r="J3" s="10"/>
      <c r="K3" s="10"/>
      <c r="L3" s="105"/>
      <c r="M3" s="10"/>
      <c r="N3" s="10"/>
      <c r="O3" s="10"/>
      <c r="P3" s="10"/>
      <c r="Q3" s="10"/>
      <c r="R3" s="10"/>
      <c r="S3" s="10"/>
      <c r="T3" s="10"/>
      <c r="W3" s="10"/>
      <c r="X3" s="10"/>
      <c r="Y3" s="10"/>
      <c r="Z3" s="10"/>
      <c r="AA3" s="10"/>
      <c r="AB3" s="10"/>
      <c r="AC3" s="10"/>
      <c r="AD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"/>
      <c r="AR3" s="1"/>
      <c r="AS3" s="1"/>
      <c r="AT3" s="12"/>
      <c r="AU3" s="12"/>
      <c r="AV3" s="1"/>
      <c r="AW3" s="1"/>
      <c r="AX3" s="1"/>
      <c r="AY3" s="1"/>
    </row>
    <row r="4" spans="1:54" ht="22.5" customHeight="1" x14ac:dyDescent="0.25">
      <c r="A4" s="13"/>
      <c r="B4" s="13"/>
      <c r="C4" s="14" t="s">
        <v>9</v>
      </c>
      <c r="D4" s="14" t="s">
        <v>11</v>
      </c>
      <c r="E4" s="13"/>
      <c r="F4" s="14" t="s">
        <v>9</v>
      </c>
      <c r="G4" s="14" t="s">
        <v>11</v>
      </c>
      <c r="H4" s="13"/>
      <c r="I4" s="14" t="s">
        <v>9</v>
      </c>
      <c r="J4" s="14" t="s">
        <v>11</v>
      </c>
      <c r="K4" s="13"/>
      <c r="L4" s="14" t="s">
        <v>9</v>
      </c>
      <c r="M4" s="14" t="s">
        <v>11</v>
      </c>
      <c r="N4" s="13"/>
      <c r="O4" s="14" t="s">
        <v>9</v>
      </c>
      <c r="P4" s="14" t="s">
        <v>11</v>
      </c>
      <c r="Q4" s="13"/>
      <c r="R4" s="14" t="s">
        <v>9</v>
      </c>
      <c r="S4" s="14" t="s">
        <v>11</v>
      </c>
      <c r="T4" s="13"/>
      <c r="U4" s="18" t="s">
        <v>14</v>
      </c>
      <c r="V4" s="18" t="s">
        <v>17</v>
      </c>
      <c r="W4" s="13"/>
      <c r="X4" s="13"/>
      <c r="Y4" s="14" t="s">
        <v>9</v>
      </c>
      <c r="Z4" s="14" t="s">
        <v>11</v>
      </c>
      <c r="AA4" s="13"/>
      <c r="AD4" s="13"/>
      <c r="AE4" s="18" t="s">
        <v>14</v>
      </c>
      <c r="AF4" s="18" t="s">
        <v>17</v>
      </c>
      <c r="AG4" s="13"/>
      <c r="AH4" s="13"/>
      <c r="AI4" s="20" t="s">
        <v>18</v>
      </c>
      <c r="AJ4" s="20" t="s">
        <v>12</v>
      </c>
      <c r="AK4" s="13"/>
      <c r="AL4" s="13"/>
      <c r="AM4" s="13"/>
      <c r="AN4" s="13"/>
      <c r="AO4" s="13"/>
      <c r="AP4" s="13"/>
      <c r="AT4" s="12"/>
      <c r="AV4" s="12"/>
      <c r="AW4" s="12"/>
      <c r="AX4" s="12"/>
      <c r="AY4" s="12"/>
    </row>
    <row r="5" spans="1:54" ht="16.5" customHeight="1" x14ac:dyDescent="0.25">
      <c r="A5" s="13"/>
      <c r="B5" s="13"/>
      <c r="C5" s="14">
        <f>Cálculo!C6</f>
        <v>0</v>
      </c>
      <c r="D5" s="14">
        <f>Cálculo!D6</f>
        <v>0</v>
      </c>
      <c r="E5" s="13"/>
      <c r="F5" s="14">
        <f>Cálculo!I6</f>
        <v>0</v>
      </c>
      <c r="G5" s="14">
        <f>+Cálculo!J6</f>
        <v>0</v>
      </c>
      <c r="H5" s="13"/>
      <c r="I5" s="14">
        <f>Cálculo!O6</f>
        <v>0</v>
      </c>
      <c r="J5" s="14">
        <f>Cálculo!P6</f>
        <v>0</v>
      </c>
      <c r="K5" s="13"/>
      <c r="L5" s="14">
        <f>Cálculo!U6</f>
        <v>0</v>
      </c>
      <c r="M5" s="14">
        <f>Cálculo!V6</f>
        <v>0</v>
      </c>
      <c r="N5" s="13"/>
      <c r="O5" s="14">
        <f>Cálculo!AA6</f>
        <v>2</v>
      </c>
      <c r="P5" s="14">
        <f>Cálculo!AB6</f>
        <v>40</v>
      </c>
      <c r="Q5" s="13"/>
      <c r="R5" s="14">
        <f>Cálculo!AG6</f>
        <v>3</v>
      </c>
      <c r="S5" s="14">
        <f>Cálculo!AH6</f>
        <v>60</v>
      </c>
      <c r="T5" s="13"/>
      <c r="W5" s="13"/>
      <c r="X5" s="13"/>
      <c r="Y5" s="14">
        <f>Cálculo!AZ6</f>
        <v>20</v>
      </c>
      <c r="Z5" s="14">
        <f>Cálculo!BA6</f>
        <v>400</v>
      </c>
      <c r="AA5" s="13"/>
      <c r="AD5" s="13"/>
      <c r="AG5" s="13"/>
      <c r="AH5" s="26"/>
      <c r="AI5" s="28" t="s">
        <v>28</v>
      </c>
      <c r="AJ5" s="30">
        <f>Cálculo!CA6</f>
        <v>100</v>
      </c>
      <c r="AK5" s="13"/>
      <c r="AL5" s="13"/>
      <c r="AM5" s="13"/>
      <c r="AN5" s="13"/>
      <c r="AO5" s="13"/>
      <c r="AP5" s="13"/>
      <c r="AT5" s="12"/>
      <c r="AV5" s="12"/>
      <c r="AW5" s="12"/>
      <c r="AX5" s="12"/>
      <c r="AY5" s="12"/>
    </row>
    <row r="6" spans="1:54" ht="31.5" customHeight="1" x14ac:dyDescent="0.25">
      <c r="A6" s="31">
        <v>1</v>
      </c>
      <c r="B6" s="13"/>
      <c r="C6" s="108">
        <f>Cálculo!C11</f>
        <v>0</v>
      </c>
      <c r="D6" s="109"/>
      <c r="E6" s="13"/>
      <c r="F6" s="108">
        <f>Cálculo!I11</f>
        <v>0</v>
      </c>
      <c r="G6" s="109"/>
      <c r="H6" s="13"/>
      <c r="I6" s="108">
        <f>Cálculo!O11</f>
        <v>0</v>
      </c>
      <c r="J6" s="109"/>
      <c r="K6" s="13"/>
      <c r="L6" s="108">
        <f>Cálculo!U11</f>
        <v>0</v>
      </c>
      <c r="M6" s="109"/>
      <c r="N6" s="13"/>
      <c r="O6" s="108" t="str">
        <f>Cálculo!AA11</f>
        <v>Comunicación Oral y Escrita I</v>
      </c>
      <c r="P6" s="109"/>
      <c r="Q6" s="13"/>
      <c r="R6" s="108" t="str">
        <f>Cálculo!AG11</f>
        <v>Informática I</v>
      </c>
      <c r="S6" s="109"/>
      <c r="T6" s="13"/>
      <c r="U6" s="32"/>
      <c r="V6" s="32">
        <f>Cálculo!BM6</f>
        <v>100</v>
      </c>
      <c r="W6" s="13"/>
      <c r="X6" s="13"/>
      <c r="Y6" s="108" t="str">
        <f>Cálculo!AZ11</f>
        <v>Prácticas en Entidad Receptora Formadora</v>
      </c>
      <c r="Z6" s="109"/>
      <c r="AA6" s="13"/>
      <c r="AD6" s="13"/>
      <c r="AE6" s="32">
        <f>Cálculo!BV6</f>
        <v>20</v>
      </c>
      <c r="AF6" s="32">
        <f>Cálculo!BW6</f>
        <v>400</v>
      </c>
      <c r="AG6" s="13"/>
      <c r="AH6" s="26"/>
      <c r="AI6" s="34" t="s">
        <v>29</v>
      </c>
      <c r="AJ6" s="36">
        <f>Cálculo!CA7</f>
        <v>40</v>
      </c>
      <c r="AK6" s="13"/>
      <c r="AL6" s="13"/>
      <c r="AM6" s="13"/>
      <c r="AN6" s="13"/>
      <c r="AO6" s="13"/>
      <c r="AP6" s="13"/>
      <c r="AT6" s="12"/>
      <c r="AW6" s="37"/>
      <c r="AX6" s="7"/>
      <c r="AY6" s="12"/>
    </row>
    <row r="7" spans="1:54" ht="15.75" customHeight="1" x14ac:dyDescent="0.25">
      <c r="A7" s="39"/>
      <c r="B7" s="13"/>
      <c r="C7" s="123">
        <f>Cálculo!C12</f>
        <v>0</v>
      </c>
      <c r="D7" s="109"/>
      <c r="E7" s="13"/>
      <c r="F7" s="134">
        <f>Cálculo!I12</f>
        <v>0</v>
      </c>
      <c r="G7" s="135"/>
      <c r="H7" s="13"/>
      <c r="I7" s="123">
        <f>Cálculo!O12</f>
        <v>0</v>
      </c>
      <c r="J7" s="109"/>
      <c r="K7" s="13"/>
      <c r="L7" s="134">
        <f>Cálculo!U12</f>
        <v>0</v>
      </c>
      <c r="M7" s="135"/>
      <c r="N7" s="13"/>
      <c r="O7" s="123" t="str">
        <f>Cálculo!AA12</f>
        <v>CSHD162</v>
      </c>
      <c r="P7" s="109"/>
      <c r="Q7" s="13"/>
      <c r="R7" s="123" t="str">
        <f>Cálculo!AG12</f>
        <v>ICOD173</v>
      </c>
      <c r="S7" s="109"/>
      <c r="T7" s="13"/>
      <c r="U7" s="26"/>
      <c r="V7" s="26"/>
      <c r="W7" s="13"/>
      <c r="X7" s="13"/>
      <c r="Y7" s="122" t="str">
        <f>Cálculo!AZ12</f>
        <v>VPPD111</v>
      </c>
      <c r="Z7" s="109"/>
      <c r="AA7" s="13"/>
      <c r="AD7" s="13"/>
      <c r="AE7" s="26"/>
      <c r="AF7" s="26"/>
      <c r="AG7" s="13"/>
      <c r="AH7" s="26"/>
      <c r="AI7" s="42" t="s">
        <v>34</v>
      </c>
      <c r="AJ7" s="44">
        <f>Cálculo!CA9</f>
        <v>440</v>
      </c>
      <c r="AK7" s="13"/>
      <c r="AL7" s="13"/>
      <c r="AM7" s="13"/>
      <c r="AN7" s="13"/>
      <c r="AO7" s="13"/>
      <c r="AP7" s="13"/>
      <c r="AT7" s="12"/>
      <c r="AW7" s="12"/>
      <c r="AX7" s="12"/>
      <c r="AY7" s="12"/>
    </row>
    <row r="8" spans="1:54" ht="14.2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02"/>
      <c r="L8" s="104"/>
      <c r="M8" s="13"/>
      <c r="N8" s="13"/>
      <c r="O8" s="13"/>
      <c r="P8" s="13"/>
      <c r="Q8" s="13"/>
      <c r="R8" s="13"/>
      <c r="S8" s="13"/>
      <c r="T8" s="13"/>
      <c r="U8" s="26"/>
      <c r="V8" s="26"/>
      <c r="W8" s="13"/>
      <c r="X8" s="13"/>
      <c r="Y8" s="13"/>
      <c r="Z8" s="13"/>
      <c r="AA8" s="13"/>
      <c r="AB8" s="13"/>
      <c r="AC8" s="13"/>
      <c r="AD8" s="13"/>
      <c r="AE8" s="26"/>
      <c r="AF8" s="26"/>
      <c r="AG8" s="13"/>
      <c r="AH8" s="26"/>
      <c r="AI8" s="46" t="s">
        <v>36</v>
      </c>
      <c r="AJ8" s="47">
        <f>SUM(AJ5:AJ7)</f>
        <v>580</v>
      </c>
      <c r="AK8" s="13"/>
      <c r="AL8" s="13"/>
      <c r="AM8" s="13"/>
      <c r="AN8" s="13"/>
      <c r="AO8" s="13"/>
      <c r="AP8" s="13"/>
      <c r="AT8" s="12"/>
      <c r="AW8" s="12"/>
      <c r="AX8" s="12"/>
      <c r="AY8" s="12"/>
    </row>
    <row r="9" spans="1:54" ht="15" customHeight="1" x14ac:dyDescent="0.25">
      <c r="A9" s="13"/>
      <c r="B9" s="13"/>
      <c r="C9" s="13"/>
      <c r="D9" s="13"/>
      <c r="E9" s="13"/>
      <c r="F9" s="106"/>
      <c r="G9" s="13"/>
      <c r="H9" s="13"/>
      <c r="I9" s="13"/>
      <c r="J9" s="13"/>
      <c r="K9" s="13"/>
      <c r="L9" s="103"/>
      <c r="M9" s="13"/>
      <c r="N9" s="13"/>
      <c r="O9" s="13"/>
      <c r="P9" s="13"/>
      <c r="Q9" s="13"/>
      <c r="R9" s="13"/>
      <c r="S9" s="13"/>
      <c r="T9" s="13"/>
      <c r="U9" s="26"/>
      <c r="V9" s="26"/>
      <c r="W9" s="13"/>
      <c r="X9" s="13"/>
      <c r="Y9" s="13"/>
      <c r="Z9" s="13"/>
      <c r="AA9" s="13"/>
      <c r="AB9" s="13"/>
      <c r="AC9" s="13"/>
      <c r="AD9" s="13"/>
      <c r="AE9" s="26"/>
      <c r="AF9" s="26"/>
      <c r="AG9" s="13"/>
      <c r="AH9" s="26"/>
      <c r="AK9" s="13"/>
      <c r="AL9" s="13"/>
      <c r="AM9" s="13"/>
      <c r="AN9" s="13"/>
      <c r="AO9" s="13"/>
      <c r="AP9" s="13"/>
      <c r="AT9" s="12"/>
      <c r="AY9" s="12"/>
      <c r="BA9" s="12"/>
      <c r="BB9" s="12"/>
    </row>
    <row r="10" spans="1:54" ht="15" customHeight="1" x14ac:dyDescent="0.25">
      <c r="A10" s="13"/>
      <c r="B10" s="13"/>
      <c r="C10" s="14" t="s">
        <v>9</v>
      </c>
      <c r="D10" s="14" t="s">
        <v>11</v>
      </c>
      <c r="E10" s="13"/>
      <c r="F10" s="14" t="s">
        <v>9</v>
      </c>
      <c r="G10" s="14" t="s">
        <v>11</v>
      </c>
      <c r="H10" s="13"/>
      <c r="I10" s="14" t="s">
        <v>9</v>
      </c>
      <c r="J10" s="14" t="s">
        <v>11</v>
      </c>
      <c r="K10" s="13"/>
      <c r="L10" s="14" t="s">
        <v>9</v>
      </c>
      <c r="M10" s="14" t="s">
        <v>11</v>
      </c>
      <c r="N10" s="13"/>
      <c r="O10" s="14" t="s">
        <v>9</v>
      </c>
      <c r="P10" s="14" t="s">
        <v>11</v>
      </c>
      <c r="Q10" s="13"/>
      <c r="R10" s="14" t="s">
        <v>9</v>
      </c>
      <c r="S10" s="14" t="s">
        <v>11</v>
      </c>
      <c r="T10" s="13"/>
      <c r="U10" s="26"/>
      <c r="V10" s="26"/>
      <c r="W10" s="13"/>
      <c r="X10" s="13"/>
      <c r="Y10" s="14" t="s">
        <v>9</v>
      </c>
      <c r="Z10" s="14" t="s">
        <v>11</v>
      </c>
      <c r="AA10" s="13"/>
      <c r="AB10" s="14" t="s">
        <v>9</v>
      </c>
      <c r="AC10" s="14" t="s">
        <v>11</v>
      </c>
      <c r="AD10" s="13"/>
      <c r="AE10" s="26"/>
      <c r="AF10" s="26"/>
      <c r="AG10" s="13"/>
      <c r="AH10" s="26"/>
      <c r="AI10" s="20" t="s">
        <v>39</v>
      </c>
      <c r="AJ10" s="20" t="s">
        <v>12</v>
      </c>
      <c r="AK10" s="13"/>
      <c r="AL10" s="13"/>
      <c r="AM10" s="13"/>
      <c r="AN10" s="13"/>
      <c r="AQ10" s="13"/>
      <c r="AR10" s="13"/>
      <c r="AS10" s="13"/>
      <c r="AT10" s="13"/>
      <c r="AY10" s="12"/>
      <c r="BA10" s="12"/>
      <c r="BB10" s="12"/>
    </row>
    <row r="11" spans="1:54" ht="15" customHeight="1" x14ac:dyDescent="0.25">
      <c r="A11" s="13"/>
      <c r="B11" s="13"/>
      <c r="C11" s="14">
        <f>Cálculo!C16</f>
        <v>0</v>
      </c>
      <c r="D11" s="14">
        <f>Cálculo!D16</f>
        <v>0</v>
      </c>
      <c r="E11" s="13"/>
      <c r="F11" s="14">
        <f>Cálculo!I16</f>
        <v>0</v>
      </c>
      <c r="G11" s="14">
        <f>Cálculo!J16</f>
        <v>0</v>
      </c>
      <c r="H11" s="13"/>
      <c r="I11" s="14">
        <f>Cálculo!O16</f>
        <v>0</v>
      </c>
      <c r="J11" s="14">
        <f>Cálculo!P16</f>
        <v>0</v>
      </c>
      <c r="K11" s="13"/>
      <c r="L11" s="14">
        <f>Cálculo!U16</f>
        <v>0</v>
      </c>
      <c r="M11" s="14">
        <f>Cálculo!V16</f>
        <v>0</v>
      </c>
      <c r="N11" s="13"/>
      <c r="O11" s="14">
        <f>Cálculo!AA16</f>
        <v>2</v>
      </c>
      <c r="P11" s="14">
        <f>Cálculo!AB16</f>
        <v>40</v>
      </c>
      <c r="Q11" s="13"/>
      <c r="R11" s="14">
        <f>Cálculo!AG16</f>
        <v>3</v>
      </c>
      <c r="S11" s="14">
        <f>Cálculo!AH16</f>
        <v>60</v>
      </c>
      <c r="T11" s="13"/>
      <c r="W11" s="13"/>
      <c r="X11" s="13"/>
      <c r="Y11" s="14">
        <f>Cálculo!AZ16</f>
        <v>15</v>
      </c>
      <c r="Z11" s="14">
        <f>Cálculo!BA16</f>
        <v>300</v>
      </c>
      <c r="AA11" s="13"/>
      <c r="AB11" s="14">
        <f>Cálculo!BF16</f>
        <v>5</v>
      </c>
      <c r="AC11" s="14">
        <f>Cálculo!BG16</f>
        <v>100</v>
      </c>
      <c r="AD11" s="13"/>
      <c r="AG11" s="13"/>
      <c r="AH11" s="26"/>
      <c r="AI11" s="51" t="s">
        <v>41</v>
      </c>
      <c r="AJ11" s="51">
        <f>Cálculo!CA18</f>
        <v>2000</v>
      </c>
      <c r="AK11" s="13"/>
      <c r="AL11" s="13"/>
      <c r="AM11" s="13"/>
      <c r="AN11" s="13"/>
      <c r="AQ11" s="13"/>
      <c r="AR11" s="13"/>
      <c r="AS11" s="13"/>
      <c r="AT11" s="13"/>
      <c r="AY11" s="12"/>
      <c r="BA11" s="7"/>
      <c r="BB11" s="7"/>
    </row>
    <row r="12" spans="1:54" ht="32.25" customHeight="1" x14ac:dyDescent="0.25">
      <c r="A12" s="31">
        <v>2</v>
      </c>
      <c r="B12" s="13"/>
      <c r="C12" s="108">
        <f>Cálculo!C21</f>
        <v>0</v>
      </c>
      <c r="D12" s="109"/>
      <c r="E12" s="13"/>
      <c r="F12" s="108">
        <f>Cálculo!I21</f>
        <v>0</v>
      </c>
      <c r="G12" s="109"/>
      <c r="H12" s="13"/>
      <c r="I12" s="108">
        <f>Cálculo!O21</f>
        <v>0</v>
      </c>
      <c r="J12" s="109"/>
      <c r="K12" s="13"/>
      <c r="L12" s="108">
        <f>Cálculo!U21</f>
        <v>0</v>
      </c>
      <c r="M12" s="109"/>
      <c r="N12" s="13"/>
      <c r="O12" s="108" t="str">
        <f>Cálculo!AA21</f>
        <v>Comunicación Oral y Escrita II</v>
      </c>
      <c r="P12" s="109"/>
      <c r="Q12" s="13"/>
      <c r="R12" s="108" t="str">
        <f>Cálculo!AG21</f>
        <v>Iinformática II</v>
      </c>
      <c r="S12" s="109"/>
      <c r="T12" s="13"/>
      <c r="U12" s="32">
        <f>Cálculo!BL16</f>
        <v>5</v>
      </c>
      <c r="V12" s="32">
        <f>Cálculo!BM16</f>
        <v>100</v>
      </c>
      <c r="W12" s="13"/>
      <c r="X12" s="13"/>
      <c r="Y12" s="108" t="str">
        <f>Cálculo!AZ21</f>
        <v>Prácticas en Entidad Receptora Formadora</v>
      </c>
      <c r="Z12" s="109"/>
      <c r="AA12" s="13"/>
      <c r="AB12" s="108" t="str">
        <f>Cálculo!BF21</f>
        <v>Proyecto Empresarial</v>
      </c>
      <c r="AC12" s="109"/>
      <c r="AD12" s="13"/>
      <c r="AE12" s="32">
        <f>Cálculo!BV16</f>
        <v>20</v>
      </c>
      <c r="AF12" s="32">
        <f>Cálculo!BW16</f>
        <v>400</v>
      </c>
      <c r="AG12" s="13"/>
      <c r="AH12" s="26"/>
      <c r="AI12" s="51" t="s">
        <v>45</v>
      </c>
      <c r="AJ12" s="57">
        <f>Cálculo!CA19</f>
        <v>100</v>
      </c>
      <c r="AK12" s="13"/>
      <c r="AL12" s="13"/>
      <c r="AM12" s="13"/>
      <c r="AN12" s="13"/>
      <c r="AQ12" s="13"/>
      <c r="AR12" s="13"/>
      <c r="AS12" s="13"/>
      <c r="AT12" s="13"/>
      <c r="AY12" s="12"/>
      <c r="BA12" s="7"/>
      <c r="BB12" s="7"/>
    </row>
    <row r="13" spans="1:54" ht="15.75" customHeight="1" x14ac:dyDescent="0.25">
      <c r="A13" s="59"/>
      <c r="B13" s="13"/>
      <c r="C13" s="110">
        <f>Cálculo!C22</f>
        <v>0</v>
      </c>
      <c r="D13" s="109"/>
      <c r="E13" s="13"/>
      <c r="F13" s="110">
        <f>Cálculo!I22</f>
        <v>0</v>
      </c>
      <c r="G13" s="109"/>
      <c r="H13" s="13"/>
      <c r="I13" s="110">
        <f>Cálculo!O22</f>
        <v>0</v>
      </c>
      <c r="J13" s="109"/>
      <c r="K13" s="13"/>
      <c r="L13" s="110">
        <f>Cálculo!U22</f>
        <v>0</v>
      </c>
      <c r="M13" s="109"/>
      <c r="N13" s="13"/>
      <c r="O13" s="123" t="str">
        <f>Cálculo!AA22</f>
        <v>CSHD262</v>
      </c>
      <c r="P13" s="109"/>
      <c r="Q13" s="13"/>
      <c r="R13" s="123" t="str">
        <f>Cálculo!AG22</f>
        <v>ICOD273</v>
      </c>
      <c r="S13" s="109"/>
      <c r="T13" s="13"/>
      <c r="U13" s="13"/>
      <c r="V13" s="13"/>
      <c r="W13" s="13"/>
      <c r="X13" s="13"/>
      <c r="Y13" s="122" t="str">
        <f>Cálculo!AZ22</f>
        <v>VPPD211</v>
      </c>
      <c r="Z13" s="109"/>
      <c r="AA13" s="13"/>
      <c r="AB13" s="122" t="str">
        <f>Cálculo!BF22</f>
        <v>VPPD221</v>
      </c>
      <c r="AC13" s="109"/>
      <c r="AD13" s="13"/>
      <c r="AE13" s="13"/>
      <c r="AF13" s="13"/>
      <c r="AG13" s="13"/>
      <c r="AH13" s="13"/>
      <c r="AI13" s="46" t="s">
        <v>36</v>
      </c>
      <c r="AJ13" s="46">
        <f>SUM(AJ11:AJ12)</f>
        <v>2100</v>
      </c>
      <c r="AK13" s="13"/>
      <c r="AL13" s="13"/>
      <c r="AM13" s="13"/>
      <c r="AN13" s="13"/>
      <c r="AQ13" s="13"/>
      <c r="AR13" s="13"/>
      <c r="AS13" s="13"/>
      <c r="AT13" s="13"/>
      <c r="AY13" s="12"/>
      <c r="BA13" s="12"/>
      <c r="BB13" s="12"/>
    </row>
    <row r="14" spans="1:54" ht="15.7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K14" s="13"/>
      <c r="AL14" s="13"/>
      <c r="AM14" s="13"/>
      <c r="AN14" s="13"/>
      <c r="AQ14" s="13"/>
      <c r="AR14" s="13"/>
      <c r="AS14" s="13"/>
      <c r="AT14" s="13"/>
      <c r="AY14" s="12"/>
      <c r="BA14" s="12"/>
      <c r="BB14" s="12"/>
    </row>
    <row r="15" spans="1:54" ht="15.7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20" t="s">
        <v>51</v>
      </c>
      <c r="AJ15" s="20" t="s">
        <v>12</v>
      </c>
      <c r="AK15" s="13"/>
      <c r="AL15" s="13"/>
      <c r="AM15" s="13"/>
      <c r="AN15" s="13"/>
      <c r="AQ15" s="13"/>
      <c r="AR15" s="13"/>
      <c r="AS15" s="13"/>
      <c r="AT15" s="13"/>
      <c r="AY15" s="12"/>
      <c r="BA15" s="12"/>
      <c r="BB15" s="12"/>
    </row>
    <row r="16" spans="1:54" ht="15.75" customHeight="1" x14ac:dyDescent="0.25">
      <c r="A16" s="13"/>
      <c r="B16" s="13"/>
      <c r="C16" s="14" t="s">
        <v>9</v>
      </c>
      <c r="D16" s="14" t="s">
        <v>11</v>
      </c>
      <c r="E16" s="13"/>
      <c r="F16" s="14" t="s">
        <v>9</v>
      </c>
      <c r="G16" s="14" t="s">
        <v>11</v>
      </c>
      <c r="H16" s="13"/>
      <c r="I16" s="14" t="s">
        <v>9</v>
      </c>
      <c r="J16" s="14" t="s">
        <v>11</v>
      </c>
      <c r="K16" s="13"/>
      <c r="L16" s="14" t="s">
        <v>9</v>
      </c>
      <c r="M16" s="14" t="s">
        <v>11</v>
      </c>
      <c r="N16" s="13"/>
      <c r="O16" s="14" t="s">
        <v>9</v>
      </c>
      <c r="P16" s="14" t="s">
        <v>11</v>
      </c>
      <c r="Q16" s="13"/>
      <c r="R16" s="14" t="s">
        <v>9</v>
      </c>
      <c r="S16" s="14" t="s">
        <v>11</v>
      </c>
      <c r="T16" s="13"/>
      <c r="U16" s="13"/>
      <c r="V16" s="13"/>
      <c r="W16" s="13"/>
      <c r="X16" s="13"/>
      <c r="Y16" s="14" t="s">
        <v>9</v>
      </c>
      <c r="Z16" s="14" t="s">
        <v>11</v>
      </c>
      <c r="AA16" s="13"/>
      <c r="AB16" s="14" t="s">
        <v>9</v>
      </c>
      <c r="AC16" s="14" t="s">
        <v>11</v>
      </c>
      <c r="AD16" s="13"/>
      <c r="AE16" s="13"/>
      <c r="AF16" s="13"/>
      <c r="AG16" s="13"/>
      <c r="AH16" s="13"/>
      <c r="AI16" s="60" t="s">
        <v>52</v>
      </c>
      <c r="AJ16" s="14">
        <f>Cálculo!CA28</f>
        <v>240</v>
      </c>
      <c r="AK16" s="13"/>
      <c r="AL16" s="13"/>
      <c r="AM16" s="13"/>
      <c r="AN16" s="13"/>
      <c r="AQ16" s="13"/>
      <c r="AR16" s="13"/>
      <c r="AS16" s="13"/>
      <c r="AT16" s="13"/>
      <c r="AY16" s="12"/>
      <c r="BA16" s="12"/>
      <c r="BB16" s="12"/>
    </row>
    <row r="17" spans="1:54" ht="15.75" customHeight="1" x14ac:dyDescent="0.25">
      <c r="A17" s="13"/>
      <c r="B17" s="13"/>
      <c r="C17" s="14">
        <f>Cálculo!C26</f>
        <v>0</v>
      </c>
      <c r="D17" s="14">
        <f>Cálculo!D26</f>
        <v>0</v>
      </c>
      <c r="E17" s="13"/>
      <c r="F17" s="14">
        <f>Cálculo!I26</f>
        <v>0</v>
      </c>
      <c r="G17" s="14">
        <f>Cálculo!J26</f>
        <v>0</v>
      </c>
      <c r="H17" s="13"/>
      <c r="I17" s="14">
        <f>Cálculo!O26</f>
        <v>0</v>
      </c>
      <c r="J17" s="14">
        <f>Cálculo!P26</f>
        <v>0</v>
      </c>
      <c r="K17" s="13"/>
      <c r="L17" s="14">
        <f>Cálculo!U26</f>
        <v>0</v>
      </c>
      <c r="M17" s="14">
        <f>Cálculo!V26</f>
        <v>0</v>
      </c>
      <c r="N17" s="13"/>
      <c r="O17" s="14">
        <f>Cálculo!AA26</f>
        <v>2</v>
      </c>
      <c r="P17" s="14">
        <f>Cálculo!AB26</f>
        <v>40</v>
      </c>
      <c r="Q17" s="13"/>
      <c r="R17" s="14">
        <f>Cálculo!AG26</f>
        <v>0</v>
      </c>
      <c r="S17" s="14">
        <f>Cálculo!AH26</f>
        <v>0</v>
      </c>
      <c r="T17" s="13"/>
      <c r="U17" s="13"/>
      <c r="V17" s="13"/>
      <c r="W17" s="13"/>
      <c r="X17" s="13"/>
      <c r="Y17" s="14">
        <f>Cálculo!AZ26</f>
        <v>15</v>
      </c>
      <c r="Z17" s="14">
        <f>Cálculo!BA26</f>
        <v>300</v>
      </c>
      <c r="AA17" s="13"/>
      <c r="AB17" s="14">
        <f>Cálculo!BF26</f>
        <v>5</v>
      </c>
      <c r="AC17" s="14">
        <f>Cálculo!BG26</f>
        <v>100</v>
      </c>
      <c r="AD17" s="13"/>
      <c r="AE17" s="13"/>
      <c r="AF17" s="13"/>
      <c r="AG17" s="13"/>
      <c r="AH17" s="13"/>
      <c r="AI17" s="61" t="s">
        <v>36</v>
      </c>
      <c r="AJ17" s="61">
        <f>SUM(AJ16)</f>
        <v>240</v>
      </c>
      <c r="AK17" s="13"/>
      <c r="AL17" s="13"/>
      <c r="AM17" s="13"/>
      <c r="AN17" s="13"/>
      <c r="AQ17" s="13"/>
      <c r="AR17" s="13"/>
      <c r="AS17" s="13"/>
      <c r="AT17" s="13"/>
      <c r="AY17" s="12"/>
      <c r="BA17" s="12"/>
      <c r="BB17" s="12"/>
    </row>
    <row r="18" spans="1:54" ht="50.25" customHeight="1" x14ac:dyDescent="0.25">
      <c r="A18" s="31">
        <v>3</v>
      </c>
      <c r="B18" s="13"/>
      <c r="C18" s="108">
        <f>Cálculo!C31</f>
        <v>0</v>
      </c>
      <c r="D18" s="109"/>
      <c r="E18" s="13"/>
      <c r="F18" s="108">
        <f>Cálculo!I31</f>
        <v>0</v>
      </c>
      <c r="G18" s="109"/>
      <c r="H18" s="13"/>
      <c r="I18" s="108">
        <f>Cálculo!O31</f>
        <v>0</v>
      </c>
      <c r="J18" s="109"/>
      <c r="K18" s="13"/>
      <c r="L18" s="108">
        <f>Cálculo!U31</f>
        <v>0</v>
      </c>
      <c r="M18" s="109"/>
      <c r="N18" s="13"/>
      <c r="O18" s="108" t="str">
        <f>Cálculo!AA31</f>
        <v>Cultura y Diversidad</v>
      </c>
      <c r="P18" s="109"/>
      <c r="Q18" s="13"/>
      <c r="R18" s="108">
        <f>Cálculo!AG31</f>
        <v>0</v>
      </c>
      <c r="S18" s="109"/>
      <c r="T18" s="13"/>
      <c r="U18" s="32">
        <f>Cálculo!BL26</f>
        <v>2</v>
      </c>
      <c r="V18" s="32">
        <f>Cálculo!BM26</f>
        <v>40</v>
      </c>
      <c r="W18" s="13"/>
      <c r="X18" s="13"/>
      <c r="Y18" s="108" t="str">
        <f>Cálculo!AZ31</f>
        <v>Prácticas en Entidad Receptora Formadora</v>
      </c>
      <c r="Z18" s="109"/>
      <c r="AA18" s="13"/>
      <c r="AB18" s="108" t="str">
        <f>Cálculo!BF31</f>
        <v>Proyecto Empresarial</v>
      </c>
      <c r="AC18" s="109"/>
      <c r="AD18" s="13"/>
      <c r="AE18" s="32">
        <f>Cálculo!BV26</f>
        <v>20</v>
      </c>
      <c r="AF18" s="32">
        <f>Cálculo!BW26</f>
        <v>400</v>
      </c>
      <c r="AG18" s="13"/>
      <c r="AH18" s="13"/>
      <c r="AK18" s="13"/>
      <c r="AL18" s="13"/>
      <c r="AM18" s="13"/>
      <c r="AN18" s="13"/>
      <c r="AQ18" s="13"/>
      <c r="AR18" s="13"/>
      <c r="AS18" s="13"/>
      <c r="AT18" s="13"/>
      <c r="AY18" s="12"/>
      <c r="BA18" s="12"/>
      <c r="BB18" s="12"/>
    </row>
    <row r="19" spans="1:54" ht="15.75" customHeight="1" x14ac:dyDescent="0.25">
      <c r="A19" s="13"/>
      <c r="B19" s="13"/>
      <c r="C19" s="110">
        <f>Cálculo!C32</f>
        <v>0</v>
      </c>
      <c r="D19" s="109"/>
      <c r="E19" s="13"/>
      <c r="F19" s="110">
        <f>Cálculo!I32</f>
        <v>0</v>
      </c>
      <c r="G19" s="109"/>
      <c r="H19" s="13"/>
      <c r="I19" s="110">
        <f>Cálculo!O32</f>
        <v>0</v>
      </c>
      <c r="J19" s="109"/>
      <c r="K19" s="13"/>
      <c r="L19" s="110">
        <f>Cálculo!U32</f>
        <v>0</v>
      </c>
      <c r="M19" s="109"/>
      <c r="N19" s="13"/>
      <c r="O19" s="123" t="str">
        <f>Cálculo!AA32</f>
        <v>CSHD362</v>
      </c>
      <c r="P19" s="109"/>
      <c r="Q19" s="13"/>
      <c r="R19" s="110">
        <f>Cálculo!AG32</f>
        <v>0</v>
      </c>
      <c r="S19" s="109"/>
      <c r="T19" s="13"/>
      <c r="U19" s="13"/>
      <c r="V19" s="13"/>
      <c r="W19" s="13"/>
      <c r="X19" s="13"/>
      <c r="Y19" s="122" t="str">
        <f>Cálculo!AZ32</f>
        <v>VPPD311</v>
      </c>
      <c r="Z19" s="109"/>
      <c r="AA19" s="13"/>
      <c r="AB19" s="122" t="str">
        <f>Cálculo!BF32</f>
        <v>VPPD321</v>
      </c>
      <c r="AC19" s="109"/>
      <c r="AD19" s="13"/>
      <c r="AE19" s="13"/>
      <c r="AF19" s="13"/>
      <c r="AG19" s="13"/>
      <c r="AH19" s="13"/>
      <c r="AI19" s="20" t="s">
        <v>55</v>
      </c>
      <c r="AJ19" s="63">
        <f>AJ8+AJ13+AJ17</f>
        <v>2920</v>
      </c>
      <c r="AK19" s="13"/>
      <c r="AL19" s="13"/>
      <c r="AM19" s="13"/>
      <c r="AN19" s="13"/>
      <c r="AQ19" s="13"/>
      <c r="AR19" s="13"/>
      <c r="AS19" s="13"/>
      <c r="AT19" s="13"/>
      <c r="AY19" s="12"/>
      <c r="BA19" s="12"/>
      <c r="BB19" s="12"/>
    </row>
    <row r="20" spans="1:54" ht="15.75" customHeight="1" x14ac:dyDescent="0.25">
      <c r="A20" s="13"/>
      <c r="B20" s="13"/>
      <c r="C20" s="100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66"/>
      <c r="AJ20" s="66"/>
      <c r="AK20" s="13"/>
      <c r="AL20" s="13"/>
      <c r="AM20" s="13"/>
      <c r="AN20" s="13"/>
      <c r="AQ20" s="13"/>
      <c r="AR20" s="13"/>
      <c r="AS20" s="13"/>
      <c r="AT20" s="13"/>
      <c r="AY20" s="12"/>
      <c r="BA20" s="12"/>
      <c r="BB20" s="12"/>
    </row>
    <row r="21" spans="1:54" ht="15.7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00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20" t="s">
        <v>56</v>
      </c>
      <c r="AJ21" s="20" t="s">
        <v>12</v>
      </c>
      <c r="AK21" s="13"/>
      <c r="AL21" s="13"/>
      <c r="AM21" s="13"/>
      <c r="AN21" s="13"/>
      <c r="AQ21" s="13"/>
      <c r="AR21" s="13"/>
      <c r="AS21" s="13"/>
      <c r="AT21" s="13"/>
      <c r="AY21" s="12"/>
      <c r="BA21" s="12"/>
      <c r="BB21" s="12"/>
    </row>
    <row r="22" spans="1:54" ht="15.75" customHeight="1" x14ac:dyDescent="0.25">
      <c r="A22" s="13"/>
      <c r="B22" s="13"/>
      <c r="C22" s="14" t="s">
        <v>9</v>
      </c>
      <c r="D22" s="14" t="s">
        <v>11</v>
      </c>
      <c r="E22" s="13"/>
      <c r="F22" s="14" t="s">
        <v>9</v>
      </c>
      <c r="G22" s="14" t="s">
        <v>11</v>
      </c>
      <c r="H22" s="13"/>
      <c r="I22" s="14" t="s">
        <v>9</v>
      </c>
      <c r="J22" s="14" t="s">
        <v>11</v>
      </c>
      <c r="K22" s="13"/>
      <c r="L22" s="14" t="s">
        <v>9</v>
      </c>
      <c r="M22" s="14" t="s">
        <v>11</v>
      </c>
      <c r="N22" s="13"/>
      <c r="O22" s="14" t="s">
        <v>9</v>
      </c>
      <c r="P22" s="14" t="s">
        <v>11</v>
      </c>
      <c r="Q22" s="13"/>
      <c r="R22" s="14" t="s">
        <v>9</v>
      </c>
      <c r="S22" s="14" t="s">
        <v>11</v>
      </c>
      <c r="T22" s="13"/>
      <c r="U22" s="13"/>
      <c r="V22" s="13"/>
      <c r="W22" s="13"/>
      <c r="X22" s="13"/>
      <c r="Y22" s="14" t="s">
        <v>9</v>
      </c>
      <c r="Z22" s="14" t="s">
        <v>11</v>
      </c>
      <c r="AA22" s="13"/>
      <c r="AB22" s="14" t="s">
        <v>9</v>
      </c>
      <c r="AC22" s="14" t="s">
        <v>11</v>
      </c>
      <c r="AD22" s="13"/>
      <c r="AE22" s="13"/>
      <c r="AF22" s="13"/>
      <c r="AG22" s="13"/>
      <c r="AH22" s="13"/>
      <c r="AI22" s="68" t="s">
        <v>58</v>
      </c>
      <c r="AJ22" s="69">
        <f>Cálculo!CA47</f>
        <v>240</v>
      </c>
      <c r="AK22" s="13"/>
      <c r="AL22" s="13"/>
      <c r="AM22" s="13"/>
      <c r="AN22" s="13"/>
      <c r="AQ22" s="13"/>
      <c r="AR22" s="13"/>
      <c r="AS22" s="13"/>
      <c r="AT22" s="13"/>
      <c r="AY22" s="12"/>
      <c r="BA22" s="12"/>
      <c r="BB22" s="12"/>
    </row>
    <row r="23" spans="1:54" ht="15.75" customHeight="1" x14ac:dyDescent="0.25">
      <c r="A23" s="13"/>
      <c r="B23" s="13"/>
      <c r="C23" s="14">
        <f>Cálculo!C36</f>
        <v>0</v>
      </c>
      <c r="D23" s="14">
        <f>Cálculo!D36</f>
        <v>0</v>
      </c>
      <c r="E23" s="13"/>
      <c r="F23" s="14">
        <f>Cálculo!I36</f>
        <v>0</v>
      </c>
      <c r="G23" s="14">
        <f>Cálculo!J36</f>
        <v>0</v>
      </c>
      <c r="H23" s="13"/>
      <c r="I23" s="14">
        <f>Cálculo!O36</f>
        <v>0</v>
      </c>
      <c r="J23" s="14">
        <f>Cálculo!P36</f>
        <v>0</v>
      </c>
      <c r="K23" s="13"/>
      <c r="L23" s="14">
        <f>Cálculo!U36</f>
        <v>0</v>
      </c>
      <c r="M23" s="14">
        <f>Cálculo!V36</f>
        <v>0</v>
      </c>
      <c r="N23" s="13"/>
      <c r="O23" s="14">
        <f>Cálculo!AA36</f>
        <v>0</v>
      </c>
      <c r="P23" s="14">
        <f>Cálculo!AB36</f>
        <v>0</v>
      </c>
      <c r="Q23" s="13"/>
      <c r="R23" s="14">
        <f>Cálculo!AG36</f>
        <v>5</v>
      </c>
      <c r="S23" s="14">
        <f>Cálculo!AH36</f>
        <v>100</v>
      </c>
      <c r="T23" s="13"/>
      <c r="U23" s="13"/>
      <c r="V23" s="13"/>
      <c r="W23" s="13"/>
      <c r="X23" s="13"/>
      <c r="Y23" s="14">
        <f>Cálculo!AZ36</f>
        <v>15</v>
      </c>
      <c r="Z23" s="14">
        <f>Cálculo!BA36</f>
        <v>300</v>
      </c>
      <c r="AA23" s="13"/>
      <c r="AB23" s="14">
        <f>Cálculo!BF36</f>
        <v>5</v>
      </c>
      <c r="AC23" s="14">
        <f>Cálculo!BG36</f>
        <v>100</v>
      </c>
      <c r="AD23" s="13"/>
      <c r="AE23" s="13"/>
      <c r="AF23" s="13"/>
      <c r="AG23" s="13"/>
      <c r="AH23" s="13"/>
      <c r="AI23" s="70" t="s">
        <v>59</v>
      </c>
      <c r="AJ23" s="69">
        <f>Cálculo!CA48</f>
        <v>2100</v>
      </c>
      <c r="AK23" s="13"/>
      <c r="AL23" s="13"/>
      <c r="AM23" s="13"/>
      <c r="AN23" s="13"/>
      <c r="AQ23" s="13"/>
      <c r="AR23" s="13"/>
      <c r="AS23" s="13"/>
      <c r="AT23" s="13"/>
      <c r="AY23" s="12"/>
      <c r="BA23" s="12"/>
      <c r="BB23" s="12"/>
    </row>
    <row r="24" spans="1:54" ht="32.25" customHeight="1" x14ac:dyDescent="0.25">
      <c r="A24" s="31">
        <v>4</v>
      </c>
      <c r="B24" s="13"/>
      <c r="C24" s="108">
        <f>Cálculo!C41</f>
        <v>0</v>
      </c>
      <c r="D24" s="109"/>
      <c r="E24" s="13"/>
      <c r="F24" s="108">
        <f>Cálculo!I41</f>
        <v>0</v>
      </c>
      <c r="G24" s="109"/>
      <c r="H24" s="13"/>
      <c r="I24" s="108">
        <f>Cálculo!O41</f>
        <v>0</v>
      </c>
      <c r="J24" s="109"/>
      <c r="K24" s="13"/>
      <c r="L24" s="108">
        <f>Cálculo!U41</f>
        <v>0</v>
      </c>
      <c r="M24" s="109"/>
      <c r="N24" s="13"/>
      <c r="O24" s="108">
        <f>Cálculo!AA41</f>
        <v>0</v>
      </c>
      <c r="P24" s="109"/>
      <c r="Q24" s="13"/>
      <c r="R24" s="108" t="str">
        <f>Cálculo!AG41</f>
        <v>Servicio a la Comunidad</v>
      </c>
      <c r="S24" s="109"/>
      <c r="T24" s="13"/>
      <c r="U24" s="32">
        <f>Cálculo!BL36</f>
        <v>5</v>
      </c>
      <c r="V24" s="32">
        <f>Cálculo!BM36</f>
        <v>100</v>
      </c>
      <c r="W24" s="13"/>
      <c r="X24" s="13"/>
      <c r="Y24" s="108" t="str">
        <f>Cálculo!AZ41</f>
        <v>Prácticas en Entidad Receptora Formadora</v>
      </c>
      <c r="Z24" s="109"/>
      <c r="AA24" s="13"/>
      <c r="AB24" s="108" t="str">
        <f>Cálculo!BF41</f>
        <v>Proyecto Empresarial</v>
      </c>
      <c r="AC24" s="109"/>
      <c r="AD24" s="13"/>
      <c r="AE24" s="32">
        <f>Cálculo!BV36</f>
        <v>20</v>
      </c>
      <c r="AF24" s="32">
        <f>Cálculo!BW36</f>
        <v>400</v>
      </c>
      <c r="AG24" s="13"/>
      <c r="AH24" s="13"/>
      <c r="AI24" s="73" t="s">
        <v>66</v>
      </c>
      <c r="AJ24" s="69">
        <f>Cálculo!CA49</f>
        <v>240</v>
      </c>
      <c r="AK24" s="13"/>
      <c r="AL24" s="13"/>
      <c r="AM24" s="13"/>
      <c r="AN24" s="13"/>
      <c r="AQ24" s="13"/>
      <c r="AR24" s="13"/>
      <c r="AS24" s="13"/>
      <c r="AT24" s="13"/>
      <c r="AY24" s="12"/>
      <c r="BA24" s="12"/>
      <c r="BB24" s="12"/>
    </row>
    <row r="25" spans="1:54" ht="15.75" customHeight="1" x14ac:dyDescent="0.25">
      <c r="A25" s="13"/>
      <c r="B25" s="13"/>
      <c r="C25" s="110">
        <f>Cálculo!C42</f>
        <v>0</v>
      </c>
      <c r="D25" s="109"/>
      <c r="E25" s="13"/>
      <c r="F25" s="110">
        <f>Cálculo!I42</f>
        <v>0</v>
      </c>
      <c r="G25" s="109"/>
      <c r="H25" s="13"/>
      <c r="I25" s="110">
        <f>Cálculo!O42</f>
        <v>0</v>
      </c>
      <c r="J25" s="109"/>
      <c r="K25" s="13"/>
      <c r="L25" s="110">
        <f>Cálculo!U42</f>
        <v>0</v>
      </c>
      <c r="M25" s="109"/>
      <c r="N25" s="13"/>
      <c r="O25" s="110">
        <f>Cálculo!AA42</f>
        <v>0</v>
      </c>
      <c r="P25" s="109"/>
      <c r="Q25" s="13"/>
      <c r="R25" s="191" t="str">
        <f>Cálculo!AG42</f>
        <v>PSCD205</v>
      </c>
      <c r="S25" s="192"/>
      <c r="T25" s="13"/>
      <c r="U25" s="13"/>
      <c r="V25" s="13"/>
      <c r="W25" s="13"/>
      <c r="X25" s="13"/>
      <c r="Y25" s="122" t="str">
        <f>Cálculo!AZ42</f>
        <v>VPPD411</v>
      </c>
      <c r="Z25" s="109"/>
      <c r="AA25" s="13"/>
      <c r="AB25" s="122" t="str">
        <f>Cálculo!BF42</f>
        <v>VPPD421</v>
      </c>
      <c r="AC25" s="109"/>
      <c r="AD25" s="13"/>
      <c r="AE25" s="13"/>
      <c r="AF25" s="13"/>
      <c r="AG25" s="13"/>
      <c r="AH25" s="13"/>
      <c r="AI25" s="74" t="s">
        <v>36</v>
      </c>
      <c r="AJ25" s="75">
        <f>SUM(AJ22:AJ24)</f>
        <v>2580</v>
      </c>
      <c r="AK25" s="13"/>
      <c r="AL25" s="13"/>
      <c r="AM25" s="13"/>
      <c r="AN25" s="13"/>
      <c r="AQ25" s="13"/>
      <c r="AR25" s="13"/>
      <c r="AS25" s="13"/>
      <c r="AT25" s="13"/>
      <c r="AY25" s="12"/>
      <c r="BA25" s="12"/>
      <c r="BB25" s="12"/>
    </row>
    <row r="26" spans="1:54" ht="15.7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Q26" s="13"/>
      <c r="AR26" s="13"/>
      <c r="AS26" s="13"/>
      <c r="AT26" s="13"/>
      <c r="AY26" s="12"/>
      <c r="BA26" s="12"/>
      <c r="BB26" s="12"/>
    </row>
    <row r="27" spans="1:54" ht="15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20" t="s">
        <v>67</v>
      </c>
      <c r="AJ27" s="76"/>
      <c r="AK27" s="13"/>
      <c r="AL27" s="13"/>
      <c r="AM27" s="13"/>
      <c r="AN27" s="13"/>
      <c r="AQ27" s="13"/>
      <c r="AR27" s="13"/>
      <c r="AS27" s="13"/>
      <c r="AT27" s="13"/>
      <c r="AY27" s="12"/>
      <c r="BA27" s="12"/>
      <c r="BB27" s="12"/>
    </row>
    <row r="28" spans="1:54" ht="15.75" customHeight="1" x14ac:dyDescent="0.25">
      <c r="A28" s="13"/>
      <c r="B28" s="13"/>
      <c r="C28" s="14" t="s">
        <v>9</v>
      </c>
      <c r="D28" s="14" t="s">
        <v>11</v>
      </c>
      <c r="E28" s="13"/>
      <c r="F28" s="14" t="s">
        <v>9</v>
      </c>
      <c r="G28" s="14" t="s">
        <v>11</v>
      </c>
      <c r="H28" s="13"/>
      <c r="I28" s="14" t="s">
        <v>9</v>
      </c>
      <c r="J28" s="14" t="s">
        <v>11</v>
      </c>
      <c r="K28" s="13"/>
      <c r="L28" s="14" t="s">
        <v>9</v>
      </c>
      <c r="M28" s="14" t="s">
        <v>11</v>
      </c>
      <c r="N28" s="13"/>
      <c r="O28" s="14" t="s">
        <v>9</v>
      </c>
      <c r="P28" s="14" t="s">
        <v>11</v>
      </c>
      <c r="Q28" s="101"/>
      <c r="R28" s="14" t="s">
        <v>9</v>
      </c>
      <c r="S28" s="14" t="s">
        <v>11</v>
      </c>
      <c r="T28" s="13"/>
      <c r="U28" s="13"/>
      <c r="V28" s="13"/>
      <c r="W28" s="13"/>
      <c r="X28" s="13"/>
      <c r="Y28" s="14" t="s">
        <v>9</v>
      </c>
      <c r="Z28" s="14" t="s">
        <v>11</v>
      </c>
      <c r="AA28" s="13"/>
      <c r="AB28" s="14" t="s">
        <v>9</v>
      </c>
      <c r="AC28" s="14" t="s">
        <v>11</v>
      </c>
      <c r="AD28" s="13"/>
      <c r="AE28" s="13"/>
      <c r="AF28" s="13"/>
      <c r="AG28" s="13"/>
      <c r="AH28" s="13"/>
      <c r="AK28" s="13"/>
      <c r="AL28" s="13"/>
      <c r="AM28" s="13"/>
      <c r="AN28" s="13"/>
      <c r="AQ28" s="13"/>
      <c r="AR28" s="13"/>
      <c r="AS28" s="13"/>
      <c r="AT28" s="13"/>
      <c r="AY28" s="12"/>
      <c r="BA28" s="12"/>
      <c r="BB28" s="12"/>
    </row>
    <row r="29" spans="1:54" ht="15.75" customHeight="1" x14ac:dyDescent="0.25">
      <c r="A29" s="13"/>
      <c r="B29" s="13"/>
      <c r="C29" s="14">
        <f>Cálculo!C46</f>
        <v>0</v>
      </c>
      <c r="D29" s="14">
        <f>Cálculo!D46</f>
        <v>0</v>
      </c>
      <c r="E29" s="13"/>
      <c r="F29" s="14">
        <f>Cálculo!I46</f>
        <v>0</v>
      </c>
      <c r="G29" s="14">
        <f>Cálculo!J46</f>
        <v>0</v>
      </c>
      <c r="H29" s="13"/>
      <c r="I29" s="14">
        <f>Cálculo!O46</f>
        <v>0</v>
      </c>
      <c r="J29" s="14">
        <f>Cálculo!P46</f>
        <v>0</v>
      </c>
      <c r="K29" s="13"/>
      <c r="L29" s="14">
        <f>Cálculo!U46</f>
        <v>0</v>
      </c>
      <c r="M29" s="14">
        <f>Cálculo!V46</f>
        <v>0</v>
      </c>
      <c r="N29" s="13"/>
      <c r="O29" s="14">
        <f>Cálculo!AA46</f>
        <v>0</v>
      </c>
      <c r="P29" s="14">
        <f>Cálculo!AB46</f>
        <v>0</v>
      </c>
      <c r="Q29" s="101"/>
      <c r="R29" s="14">
        <f>Cálculo!AG46</f>
        <v>12</v>
      </c>
      <c r="S29" s="14">
        <f>Cálculo!AH46</f>
        <v>240</v>
      </c>
      <c r="T29" s="13"/>
      <c r="U29" s="13"/>
      <c r="V29" s="13"/>
      <c r="W29" s="13"/>
      <c r="X29" s="13"/>
      <c r="Y29" s="14">
        <f>Cálculo!AZ46</f>
        <v>15</v>
      </c>
      <c r="Z29" s="14">
        <f>Cálculo!BA46</f>
        <v>300</v>
      </c>
      <c r="AA29" s="13"/>
      <c r="AB29" s="14">
        <f>Cálculo!BF46</f>
        <v>5</v>
      </c>
      <c r="AC29" s="14">
        <f>Cálculo!BG46</f>
        <v>100</v>
      </c>
      <c r="AD29" s="13"/>
      <c r="AE29" s="13"/>
      <c r="AF29" s="13"/>
      <c r="AG29" s="13"/>
      <c r="AH29" s="13"/>
      <c r="AI29" s="127" t="s">
        <v>70</v>
      </c>
      <c r="AJ29" s="109"/>
      <c r="AK29" s="13"/>
      <c r="AL29" s="13"/>
      <c r="AM29" s="13"/>
      <c r="AN29" s="13"/>
      <c r="AQ29" s="13"/>
      <c r="AR29" s="13"/>
      <c r="AS29" s="13"/>
      <c r="AT29" s="13"/>
      <c r="AY29" s="12"/>
      <c r="BA29" s="12"/>
      <c r="BB29" s="12"/>
    </row>
    <row r="30" spans="1:54" ht="41.45" customHeight="1" x14ac:dyDescent="0.25">
      <c r="A30" s="31">
        <v>5</v>
      </c>
      <c r="B30" s="13"/>
      <c r="C30" s="108">
        <f>Cálculo!C51</f>
        <v>0</v>
      </c>
      <c r="D30" s="109"/>
      <c r="E30" s="13"/>
      <c r="F30" s="108">
        <f>Cálculo!I51</f>
        <v>0</v>
      </c>
      <c r="G30" s="109"/>
      <c r="H30" s="13"/>
      <c r="I30" s="108">
        <f>Cálculo!O51</f>
        <v>0</v>
      </c>
      <c r="J30" s="109"/>
      <c r="K30" s="13"/>
      <c r="L30" s="108">
        <f>Cálculo!U51</f>
        <v>0</v>
      </c>
      <c r="M30" s="109"/>
      <c r="N30" s="13"/>
      <c r="O30" s="108">
        <f>Cálculo!AA51</f>
        <v>0</v>
      </c>
      <c r="P30" s="109"/>
      <c r="Q30" s="101"/>
      <c r="R30" s="108" t="str">
        <f>Cálculo!AG51</f>
        <v>Trabajo de Integración Curricular/Examen de Carácter Complexivo</v>
      </c>
      <c r="S30" s="109"/>
      <c r="T30" s="13"/>
      <c r="U30" s="32">
        <f>Cálculo!BL46</f>
        <v>12</v>
      </c>
      <c r="V30" s="32">
        <f>Cálculo!BM46</f>
        <v>240</v>
      </c>
      <c r="W30" s="13"/>
      <c r="X30" s="13"/>
      <c r="Y30" s="108" t="str">
        <f>Cálculo!AZ51</f>
        <v>Prácticas en Entidad Receptora Formadora</v>
      </c>
      <c r="Z30" s="109"/>
      <c r="AA30" s="13"/>
      <c r="AB30" s="108" t="str">
        <f>Cálculo!BF51</f>
        <v>Proyecto Empresarial</v>
      </c>
      <c r="AC30" s="109"/>
      <c r="AD30" s="13"/>
      <c r="AE30" s="32">
        <f>Cálculo!BV46</f>
        <v>20</v>
      </c>
      <c r="AF30" s="32">
        <f>Cálculo!BW46</f>
        <v>400</v>
      </c>
      <c r="AG30" s="13"/>
      <c r="AH30" s="13"/>
      <c r="AI30" s="128" t="s">
        <v>101</v>
      </c>
      <c r="AJ30" s="129"/>
      <c r="AK30" s="13"/>
      <c r="AL30" s="13"/>
      <c r="AM30" s="13"/>
      <c r="AN30" s="13"/>
      <c r="AQ30" s="13"/>
      <c r="AR30" s="13"/>
      <c r="AS30" s="13"/>
      <c r="AT30" s="13"/>
      <c r="AY30" s="12"/>
      <c r="BA30" s="12"/>
      <c r="BB30" s="12"/>
    </row>
    <row r="31" spans="1:54" ht="15.75" customHeight="1" x14ac:dyDescent="0.25">
      <c r="A31" s="13"/>
      <c r="B31" s="13"/>
      <c r="C31" s="110">
        <f>Cálculo!C52</f>
        <v>0</v>
      </c>
      <c r="D31" s="109"/>
      <c r="E31" s="13"/>
      <c r="F31" s="110">
        <f>Cálculo!I52</f>
        <v>0</v>
      </c>
      <c r="G31" s="109"/>
      <c r="H31" s="13"/>
      <c r="I31" s="110">
        <f>Cálculo!O52</f>
        <v>0</v>
      </c>
      <c r="J31" s="109"/>
      <c r="K31" s="13"/>
      <c r="L31" s="110">
        <f>Cálculo!U52</f>
        <v>0</v>
      </c>
      <c r="M31" s="109"/>
      <c r="N31" s="13"/>
      <c r="O31" s="110">
        <f>Cálculo!AA52</f>
        <v>0</v>
      </c>
      <c r="P31" s="109"/>
      <c r="Q31" s="101"/>
      <c r="R31" s="113" t="str">
        <f>Cálculo!AG52</f>
        <v>TITD202</v>
      </c>
      <c r="S31" s="109"/>
      <c r="T31" s="13"/>
      <c r="U31" s="13"/>
      <c r="V31" s="13"/>
      <c r="W31" s="13"/>
      <c r="X31" s="13"/>
      <c r="Y31" s="122" t="str">
        <f>Cálculo!AZ52</f>
        <v>VPPD511</v>
      </c>
      <c r="Z31" s="109"/>
      <c r="AA31" s="13"/>
      <c r="AB31" s="122" t="str">
        <f>Cálculo!BF52</f>
        <v>VPPD521</v>
      </c>
      <c r="AC31" s="109"/>
      <c r="AD31" s="13"/>
      <c r="AE31" s="13"/>
      <c r="AF31" s="13"/>
      <c r="AG31" s="13"/>
      <c r="AH31" s="13"/>
      <c r="AI31" s="126" t="s">
        <v>93</v>
      </c>
      <c r="AJ31" s="109"/>
      <c r="AK31" s="13"/>
      <c r="AL31" s="13"/>
      <c r="AM31" s="13"/>
      <c r="AN31" s="13"/>
      <c r="AQ31" s="13"/>
      <c r="AR31" s="13"/>
      <c r="AS31" s="13"/>
      <c r="AT31" s="13"/>
      <c r="AY31" s="12"/>
      <c r="BA31" s="12"/>
      <c r="BB31" s="12"/>
    </row>
    <row r="32" spans="1:54" ht="15.7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26" t="s">
        <v>94</v>
      </c>
      <c r="AJ32" s="109"/>
      <c r="AK32" s="13"/>
      <c r="AL32" s="13"/>
      <c r="AM32" s="13"/>
      <c r="AN32" s="13"/>
      <c r="AQ32" s="13"/>
      <c r="AR32" s="13"/>
      <c r="AS32" s="13"/>
      <c r="AT32" s="13"/>
      <c r="AY32" s="12"/>
      <c r="BA32" s="12"/>
      <c r="BB32" s="12"/>
    </row>
    <row r="33" spans="1:54" ht="15.7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K33" s="13"/>
      <c r="AL33" s="13"/>
      <c r="AM33" s="13"/>
      <c r="AN33" s="13"/>
      <c r="AQ33" s="13"/>
      <c r="AR33" s="13"/>
      <c r="AS33" s="13"/>
      <c r="AT33" s="13"/>
      <c r="AY33" s="12"/>
      <c r="BA33" s="12"/>
      <c r="BB33" s="12"/>
    </row>
    <row r="34" spans="1:54" ht="15.75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K34" s="13"/>
      <c r="AL34" s="13"/>
      <c r="AM34" s="13"/>
      <c r="AN34" s="13"/>
      <c r="AQ34" s="13"/>
      <c r="AR34" s="13"/>
      <c r="AS34" s="13"/>
      <c r="AT34" s="13"/>
      <c r="AY34" s="12"/>
      <c r="BA34" s="12"/>
      <c r="BB34" s="12"/>
    </row>
    <row r="35" spans="1:54" ht="15.75" customHeigh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Q35" s="81"/>
      <c r="R35" s="114" t="s">
        <v>75</v>
      </c>
      <c r="S35" s="180"/>
      <c r="T35" s="181"/>
      <c r="U35" s="120">
        <f t="shared" ref="U35:V35" si="0">SUM(U6,U12,U18,U24,U30)</f>
        <v>24</v>
      </c>
      <c r="V35" s="120">
        <f t="shared" si="0"/>
        <v>580</v>
      </c>
      <c r="W35" s="81"/>
      <c r="X35" s="81"/>
      <c r="Y35" s="81"/>
      <c r="Z35" s="81"/>
      <c r="AA35" s="81"/>
      <c r="AB35" s="114" t="s">
        <v>76</v>
      </c>
      <c r="AC35" s="115"/>
      <c r="AD35" s="116"/>
      <c r="AE35" s="120">
        <f t="shared" ref="AE35:AF35" si="1">SUM(AE6,AE12,AE18,AE24,AE30)</f>
        <v>100</v>
      </c>
      <c r="AF35" s="120">
        <f t="shared" si="1"/>
        <v>2000</v>
      </c>
      <c r="AG35" s="124"/>
      <c r="AH35" s="13"/>
      <c r="AK35" s="13"/>
      <c r="AL35" s="13"/>
      <c r="AM35" s="13"/>
      <c r="AN35" s="13"/>
      <c r="AQ35" s="13"/>
      <c r="AR35" s="13"/>
      <c r="AS35" s="13"/>
      <c r="AT35" s="13"/>
      <c r="AY35" s="12"/>
      <c r="BA35" s="12"/>
      <c r="BB35" s="12"/>
    </row>
    <row r="36" spans="1:54" ht="33" customHeigh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82"/>
      <c r="S36" s="183"/>
      <c r="T36" s="184"/>
      <c r="U36" s="121"/>
      <c r="V36" s="121"/>
      <c r="W36" s="13"/>
      <c r="X36" s="13"/>
      <c r="Y36" s="13"/>
      <c r="Z36" s="13"/>
      <c r="AA36" s="13"/>
      <c r="AB36" s="117"/>
      <c r="AC36" s="118"/>
      <c r="AD36" s="119"/>
      <c r="AE36" s="121"/>
      <c r="AF36" s="121"/>
      <c r="AG36" s="125"/>
      <c r="AH36" s="13"/>
      <c r="AK36" s="13"/>
      <c r="AL36" s="13"/>
      <c r="AM36" s="13"/>
      <c r="AN36" s="13"/>
      <c r="AQ36" s="13"/>
      <c r="AR36" s="13"/>
      <c r="AS36" s="13"/>
      <c r="AT36" s="13"/>
      <c r="AY36" s="12"/>
      <c r="BA36" s="12"/>
      <c r="BB36" s="12"/>
    </row>
    <row r="37" spans="1:54" ht="15.75" customHeight="1" x14ac:dyDescent="0.25">
      <c r="AK37" s="13"/>
      <c r="AL37" s="13"/>
      <c r="AM37" s="13"/>
      <c r="AN37" s="13"/>
      <c r="AQ37" s="13"/>
      <c r="AR37" s="13"/>
      <c r="AS37" s="13"/>
      <c r="AT37" s="13"/>
      <c r="AY37" s="12"/>
      <c r="BA37" s="12"/>
      <c r="BB37" s="12"/>
    </row>
    <row r="38" spans="1:54" ht="15.75" customHeight="1" x14ac:dyDescent="0.25">
      <c r="AK38" s="13"/>
      <c r="AL38" s="13"/>
      <c r="AM38" s="13"/>
      <c r="AN38" s="13"/>
      <c r="AQ38" s="13"/>
      <c r="AR38" s="13"/>
      <c r="AS38" s="13"/>
      <c r="AT38" s="13"/>
      <c r="AY38" s="12"/>
      <c r="BA38" s="12"/>
      <c r="BB38" s="12"/>
    </row>
    <row r="39" spans="1:54" ht="15.75" customHeight="1" x14ac:dyDescent="0.25">
      <c r="AK39" s="13"/>
      <c r="AL39" s="13"/>
      <c r="AM39" s="13"/>
      <c r="AN39" s="13"/>
      <c r="AQ39" s="13"/>
      <c r="AR39" s="13"/>
      <c r="AS39" s="13"/>
      <c r="AT39" s="13"/>
      <c r="AY39" s="12"/>
      <c r="BA39" s="12"/>
      <c r="BB39" s="12"/>
    </row>
    <row r="40" spans="1:54" ht="14.25" customHeight="1" x14ac:dyDescent="0.25">
      <c r="AK40" s="13"/>
      <c r="AL40" s="13"/>
      <c r="AM40" s="13"/>
      <c r="AN40" s="13"/>
      <c r="AQ40" s="13"/>
      <c r="AR40" s="13"/>
      <c r="AS40" s="13"/>
      <c r="AT40" s="13"/>
      <c r="AY40" s="12"/>
      <c r="BA40" s="12"/>
      <c r="BB40" s="12"/>
    </row>
    <row r="41" spans="1:54" ht="15.75" customHeight="1" x14ac:dyDescent="0.25">
      <c r="AK41" s="13"/>
      <c r="AL41" s="13"/>
      <c r="AM41" s="13"/>
      <c r="AN41" s="13"/>
      <c r="AQ41" s="13"/>
      <c r="AR41" s="13"/>
      <c r="AS41" s="13"/>
      <c r="AT41" s="13"/>
      <c r="AY41" s="12"/>
      <c r="BA41" s="12"/>
      <c r="BB41" s="12"/>
    </row>
    <row r="42" spans="1:54" ht="33" customHeight="1" x14ac:dyDescent="0.25">
      <c r="AK42" s="13"/>
      <c r="AL42" s="13"/>
      <c r="AM42" s="13"/>
      <c r="AN42" s="13"/>
      <c r="AQ42" s="13"/>
      <c r="AR42" s="13"/>
      <c r="AS42" s="13"/>
      <c r="AT42" s="13"/>
      <c r="AY42" s="12"/>
      <c r="BA42" s="12"/>
      <c r="BB42" s="12"/>
    </row>
    <row r="43" spans="1:54" ht="15.75" customHeight="1" x14ac:dyDescent="0.25">
      <c r="AK43" s="13"/>
      <c r="AL43" s="13"/>
      <c r="AM43" s="13"/>
      <c r="AN43" s="13"/>
      <c r="AQ43" s="13"/>
      <c r="AR43" s="13"/>
      <c r="AS43" s="13"/>
      <c r="AT43" s="13"/>
      <c r="AY43" s="12"/>
      <c r="BA43" s="12"/>
      <c r="BB43" s="12"/>
    </row>
    <row r="44" spans="1:54" ht="15.75" customHeight="1" x14ac:dyDescent="0.25">
      <c r="AK44" s="13"/>
      <c r="AL44" s="13"/>
      <c r="AM44" s="13"/>
      <c r="AN44" s="13"/>
      <c r="AQ44" s="13"/>
      <c r="AR44" s="13"/>
      <c r="AS44" s="13"/>
      <c r="AT44" s="13"/>
      <c r="AY44" s="12"/>
      <c r="BA44" s="12"/>
      <c r="BB44" s="12"/>
    </row>
    <row r="45" spans="1:54" ht="15.75" customHeight="1" x14ac:dyDescent="0.25">
      <c r="AK45" s="13"/>
      <c r="AL45" s="13"/>
      <c r="AM45" s="13"/>
      <c r="AN45" s="13"/>
      <c r="AQ45" s="13"/>
      <c r="AR45" s="13"/>
      <c r="AS45" s="13"/>
      <c r="AT45" s="13"/>
      <c r="AY45" s="12"/>
      <c r="BA45" s="12"/>
      <c r="BB45" s="12"/>
    </row>
    <row r="46" spans="1:54" ht="24.75" customHeight="1" x14ac:dyDescent="0.25">
      <c r="AK46" s="13"/>
      <c r="AL46" s="13"/>
      <c r="AM46" s="13"/>
      <c r="AN46" s="13"/>
      <c r="AQ46" s="13"/>
      <c r="AR46" s="13"/>
      <c r="AS46" s="13"/>
      <c r="AT46" s="13"/>
      <c r="AY46" s="12"/>
      <c r="BA46" s="12"/>
      <c r="BB46" s="12"/>
    </row>
    <row r="47" spans="1:54" ht="15.75" customHeight="1" x14ac:dyDescent="0.25">
      <c r="AK47" s="13"/>
      <c r="AL47" s="13"/>
      <c r="AM47" s="13"/>
      <c r="AN47" s="13"/>
      <c r="AQ47" s="13"/>
      <c r="AR47" s="13"/>
      <c r="AS47" s="13"/>
      <c r="AT47" s="13"/>
      <c r="AY47" s="12"/>
      <c r="BA47" s="12"/>
      <c r="BB47" s="12"/>
    </row>
    <row r="48" spans="1:54" ht="32.25" customHeight="1" x14ac:dyDescent="0.25">
      <c r="AK48" s="13"/>
      <c r="AL48" s="13"/>
      <c r="AM48" s="13"/>
      <c r="AN48" s="13"/>
      <c r="AQ48" s="13"/>
      <c r="AR48" s="13"/>
      <c r="AS48" s="13"/>
      <c r="AT48" s="13"/>
      <c r="AY48" s="12"/>
      <c r="BA48" s="12"/>
      <c r="BB48" s="12"/>
    </row>
    <row r="49" spans="37:54" ht="15.75" customHeight="1" x14ac:dyDescent="0.25">
      <c r="AK49" s="13"/>
      <c r="AL49" s="13"/>
      <c r="AM49" s="13"/>
      <c r="AN49" s="13"/>
      <c r="AQ49" s="13"/>
      <c r="AR49" s="13"/>
      <c r="AS49" s="13"/>
      <c r="AT49" s="13"/>
      <c r="AY49" s="12"/>
      <c r="BA49" s="12"/>
      <c r="BB49" s="12"/>
    </row>
    <row r="50" spans="37:54" ht="15.75" customHeight="1" x14ac:dyDescent="0.25">
      <c r="AK50" s="13"/>
      <c r="AL50" s="13"/>
      <c r="AM50" s="13"/>
      <c r="AN50" s="13"/>
      <c r="AQ50" s="13"/>
      <c r="AR50" s="13"/>
      <c r="AS50" s="13"/>
      <c r="AT50" s="13"/>
      <c r="AY50" s="12"/>
      <c r="BA50" s="12"/>
      <c r="BB50" s="12"/>
    </row>
    <row r="51" spans="37:54" ht="15.75" customHeight="1" x14ac:dyDescent="0.25">
      <c r="AK51" s="13"/>
      <c r="AL51" s="13"/>
      <c r="AM51" s="13"/>
      <c r="AN51" s="13"/>
      <c r="AQ51" s="13"/>
      <c r="AR51" s="13"/>
      <c r="AS51" s="13"/>
      <c r="AT51" s="13"/>
      <c r="AY51" s="12"/>
      <c r="BA51" s="12"/>
      <c r="BB51" s="12"/>
    </row>
    <row r="52" spans="37:54" ht="15.75" customHeight="1" x14ac:dyDescent="0.25">
      <c r="AK52" s="13"/>
      <c r="AL52" s="13"/>
      <c r="AM52" s="13"/>
      <c r="AN52" s="13"/>
      <c r="AQ52" s="13"/>
      <c r="AR52" s="13"/>
      <c r="AS52" s="13"/>
      <c r="AT52" s="13"/>
      <c r="AY52" s="12"/>
      <c r="BA52" s="12"/>
      <c r="BB52" s="12"/>
    </row>
    <row r="53" spans="37:54" ht="15.75" customHeight="1" x14ac:dyDescent="0.25">
      <c r="AK53" s="13"/>
      <c r="AL53" s="13"/>
      <c r="AM53" s="13"/>
      <c r="AN53" s="13"/>
      <c r="AQ53" s="13"/>
      <c r="AR53" s="13"/>
      <c r="AS53" s="13"/>
      <c r="AT53" s="13"/>
      <c r="AY53" s="12"/>
      <c r="BA53" s="12"/>
      <c r="BB53" s="12"/>
    </row>
    <row r="54" spans="37:54" ht="36" customHeight="1" x14ac:dyDescent="0.25">
      <c r="AK54" s="13"/>
      <c r="AL54" s="13"/>
      <c r="AM54" s="13"/>
      <c r="AN54" s="13"/>
      <c r="AQ54" s="13"/>
      <c r="AR54" s="13"/>
      <c r="AS54" s="13"/>
      <c r="AT54" s="13"/>
      <c r="AY54" s="12"/>
      <c r="BA54" s="12"/>
      <c r="BB54" s="12"/>
    </row>
    <row r="55" spans="37:54" ht="15.75" customHeight="1" x14ac:dyDescent="0.25">
      <c r="AK55" s="13"/>
      <c r="AL55" s="13"/>
      <c r="AM55" s="13"/>
      <c r="AN55" s="13"/>
      <c r="AQ55" s="13"/>
      <c r="AR55" s="13"/>
      <c r="AS55" s="13"/>
      <c r="AT55" s="13"/>
      <c r="AY55" s="12"/>
      <c r="BA55" s="12"/>
      <c r="BB55" s="12"/>
    </row>
    <row r="56" spans="37:54" ht="15.75" customHeight="1" x14ac:dyDescent="0.25">
      <c r="AK56" s="13"/>
      <c r="AL56" s="13"/>
      <c r="AM56" s="13"/>
      <c r="AN56" s="13"/>
      <c r="AQ56" s="13"/>
      <c r="AR56" s="13"/>
      <c r="AS56" s="13"/>
      <c r="AT56" s="13"/>
      <c r="AY56" s="12"/>
      <c r="BA56" s="12"/>
      <c r="BB56" s="12"/>
    </row>
    <row r="57" spans="37:54" ht="15.75" customHeight="1" x14ac:dyDescent="0.25">
      <c r="AK57" s="13"/>
      <c r="AL57" s="13"/>
      <c r="AM57" s="13"/>
      <c r="AN57" s="13"/>
      <c r="AQ57" s="13"/>
      <c r="AR57" s="13"/>
      <c r="AS57" s="13"/>
      <c r="AT57" s="13"/>
      <c r="AY57" s="12"/>
      <c r="BA57" s="12"/>
      <c r="BB57" s="12"/>
    </row>
    <row r="58" spans="37:54" ht="15.75" customHeight="1" x14ac:dyDescent="0.25">
      <c r="AK58" s="13"/>
      <c r="AL58" s="13"/>
      <c r="AM58" s="13"/>
      <c r="AN58" s="13"/>
      <c r="AQ58" s="13"/>
      <c r="AR58" s="13"/>
      <c r="AS58" s="13"/>
      <c r="AT58" s="13"/>
      <c r="AY58" s="12"/>
      <c r="BA58" s="12"/>
      <c r="BB58" s="12"/>
    </row>
    <row r="59" spans="37:54" ht="14.25" customHeight="1" x14ac:dyDescent="0.2"/>
    <row r="60" spans="37:54" ht="14.25" customHeight="1" x14ac:dyDescent="0.2"/>
    <row r="61" spans="37:54" ht="14.25" customHeight="1" x14ac:dyDescent="0.2"/>
    <row r="62" spans="37:54" ht="14.25" customHeight="1" x14ac:dyDescent="0.2"/>
    <row r="63" spans="37:54" ht="14.25" customHeight="1" x14ac:dyDescent="0.2"/>
    <row r="64" spans="37:5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92">
    <mergeCell ref="C12:D12"/>
    <mergeCell ref="C13:D13"/>
    <mergeCell ref="C30:D30"/>
    <mergeCell ref="C31:D31"/>
    <mergeCell ref="C2:V2"/>
    <mergeCell ref="AI2:AJ2"/>
    <mergeCell ref="C6:D6"/>
    <mergeCell ref="F6:G6"/>
    <mergeCell ref="I6:J6"/>
    <mergeCell ref="L6:M6"/>
    <mergeCell ref="C19:D19"/>
    <mergeCell ref="I19:J19"/>
    <mergeCell ref="L19:M19"/>
    <mergeCell ref="C7:D7"/>
    <mergeCell ref="F7:G7"/>
    <mergeCell ref="I7:J7"/>
    <mergeCell ref="L7:M7"/>
    <mergeCell ref="C18:D18"/>
    <mergeCell ref="F18:G18"/>
    <mergeCell ref="F19:G19"/>
    <mergeCell ref="Y7:Z7"/>
    <mergeCell ref="O6:P6"/>
    <mergeCell ref="R6:S6"/>
    <mergeCell ref="Y6:Z6"/>
    <mergeCell ref="O7:P7"/>
    <mergeCell ref="R7:S7"/>
    <mergeCell ref="Y2:AF2"/>
    <mergeCell ref="Y12:Z12"/>
    <mergeCell ref="AB12:AC12"/>
    <mergeCell ref="Y13:Z13"/>
    <mergeCell ref="AB13:AC13"/>
    <mergeCell ref="F12:G12"/>
    <mergeCell ref="F13:G13"/>
    <mergeCell ref="I13:J13"/>
    <mergeCell ref="L13:M13"/>
    <mergeCell ref="O13:P13"/>
    <mergeCell ref="R13:S13"/>
    <mergeCell ref="I12:J12"/>
    <mergeCell ref="L12:M12"/>
    <mergeCell ref="O12:P12"/>
    <mergeCell ref="R12:S12"/>
    <mergeCell ref="AE35:AE36"/>
    <mergeCell ref="AF35:AF36"/>
    <mergeCell ref="AG35:AG36"/>
    <mergeCell ref="Y30:Z30"/>
    <mergeCell ref="Y31:Z31"/>
    <mergeCell ref="AB31:AC31"/>
    <mergeCell ref="AI31:AJ31"/>
    <mergeCell ref="AI32:AJ32"/>
    <mergeCell ref="Y24:Z24"/>
    <mergeCell ref="AB24:AC24"/>
    <mergeCell ref="Y25:Z25"/>
    <mergeCell ref="AB25:AC25"/>
    <mergeCell ref="AI29:AJ29"/>
    <mergeCell ref="AB30:AC30"/>
    <mergeCell ref="AI30:AJ30"/>
    <mergeCell ref="R35:T36"/>
    <mergeCell ref="U35:U36"/>
    <mergeCell ref="V35:V36"/>
    <mergeCell ref="AB35:AD36"/>
    <mergeCell ref="I18:J18"/>
    <mergeCell ref="L18:M18"/>
    <mergeCell ref="O18:P18"/>
    <mergeCell ref="R18:S18"/>
    <mergeCell ref="Y18:Z18"/>
    <mergeCell ref="AB18:AC18"/>
    <mergeCell ref="Y19:Z19"/>
    <mergeCell ref="AB19:AC19"/>
    <mergeCell ref="O19:P19"/>
    <mergeCell ref="R19:S19"/>
    <mergeCell ref="I24:J24"/>
    <mergeCell ref="F31:G31"/>
    <mergeCell ref="I31:J31"/>
    <mergeCell ref="L31:M31"/>
    <mergeCell ref="R30:S30"/>
    <mergeCell ref="O31:P31"/>
    <mergeCell ref="R31:S31"/>
    <mergeCell ref="O30:P30"/>
    <mergeCell ref="F30:G30"/>
    <mergeCell ref="I30:J30"/>
    <mergeCell ref="L30:M30"/>
    <mergeCell ref="C24:D24"/>
    <mergeCell ref="C25:D25"/>
    <mergeCell ref="O24:P24"/>
    <mergeCell ref="R24:S24"/>
    <mergeCell ref="F25:G25"/>
    <mergeCell ref="L25:M25"/>
    <mergeCell ref="O25:P25"/>
    <mergeCell ref="R25:S25"/>
    <mergeCell ref="I25:J25"/>
    <mergeCell ref="F24:G24"/>
    <mergeCell ref="L24:M24"/>
  </mergeCells>
  <printOptions horizontalCentered="1"/>
  <pageMargins left="0" right="3.937007874015748E-2" top="1.3385826771653544" bottom="0" header="0.47244094488188981" footer="0"/>
  <pageSetup paperSize="9" scale="36" orientation="landscape" r:id="rId1"/>
  <headerFooter>
    <oddHeader>&amp;L&amp;G&amp;C&amp;"Arial,Negrita"&amp;20
ESCUELA DE FORMACIÓN DE TECNÓLOGOS (ESFOT)&amp;"Arial,Normal"&amp;11
&amp;18 MALLA CURRICULAR DE LA CARRERA DE TECNOLOGÍA SUPERIOR EN ...
PENSUM: ...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996"/>
  <sheetViews>
    <sheetView topLeftCell="AO1" zoomScale="70" zoomScaleNormal="70" workbookViewId="0">
      <selection activeCell="AG42" sqref="AG42:AK42"/>
    </sheetView>
  </sheetViews>
  <sheetFormatPr baseColWidth="10" defaultColWidth="12.625" defaultRowHeight="15" customHeight="1" x14ac:dyDescent="0.2"/>
  <cols>
    <col min="1" max="1" width="4.375" customWidth="1"/>
    <col min="2" max="2" width="2.125" customWidth="1"/>
    <col min="3" max="3" width="7.375" customWidth="1"/>
    <col min="4" max="4" width="5.5" customWidth="1"/>
    <col min="5" max="5" width="7" customWidth="1"/>
    <col min="6" max="6" width="3.625" customWidth="1"/>
    <col min="7" max="7" width="4.625" customWidth="1"/>
    <col min="8" max="8" width="5" customWidth="1"/>
    <col min="9" max="9" width="7.375" customWidth="1"/>
    <col min="10" max="10" width="5.5" customWidth="1"/>
    <col min="11" max="11" width="7" customWidth="1"/>
    <col min="12" max="12" width="3.75" customWidth="1"/>
    <col min="13" max="13" width="4.625" customWidth="1"/>
    <col min="14" max="14" width="5" customWidth="1"/>
    <col min="15" max="15" width="7.375" customWidth="1"/>
    <col min="16" max="16" width="5.5" customWidth="1"/>
    <col min="17" max="17" width="7" customWidth="1"/>
    <col min="18" max="18" width="3.75" customWidth="1"/>
    <col min="19" max="19" width="4.625" customWidth="1"/>
    <col min="20" max="20" width="5" customWidth="1"/>
    <col min="21" max="21" width="7.5" customWidth="1"/>
    <col min="22" max="22" width="5.5" customWidth="1"/>
    <col min="23" max="23" width="7" customWidth="1"/>
    <col min="24" max="24" width="3.75" customWidth="1"/>
    <col min="25" max="25" width="4.875" customWidth="1"/>
    <col min="26" max="26" width="5" customWidth="1"/>
    <col min="27" max="27" width="7.5" customWidth="1"/>
    <col min="28" max="28" width="5.5" customWidth="1"/>
    <col min="29" max="29" width="7" customWidth="1"/>
    <col min="30" max="31" width="3.75" customWidth="1"/>
    <col min="32" max="32" width="5" customWidth="1"/>
    <col min="33" max="33" width="7.5" customWidth="1"/>
    <col min="34" max="34" width="5.5" customWidth="1"/>
    <col min="35" max="35" width="7" customWidth="1"/>
    <col min="36" max="36" width="3.75" customWidth="1"/>
    <col min="37" max="37" width="5.5" customWidth="1"/>
    <col min="38" max="38" width="8.875" customWidth="1"/>
    <col min="39" max="39" width="7.5" customWidth="1"/>
    <col min="40" max="40" width="5.5" customWidth="1"/>
    <col min="41" max="41" width="7" customWidth="1"/>
    <col min="42" max="42" width="3.75" customWidth="1"/>
    <col min="43" max="43" width="4.875" customWidth="1"/>
    <col min="44" max="44" width="5" customWidth="1"/>
    <col min="45" max="45" width="7.375" customWidth="1"/>
    <col min="46" max="46" width="5.5" customWidth="1"/>
    <col min="47" max="47" width="7" customWidth="1"/>
    <col min="48" max="48" width="2.875" customWidth="1"/>
    <col min="49" max="49" width="3.75" customWidth="1"/>
    <col min="50" max="50" width="3.625" customWidth="1"/>
    <col min="51" max="51" width="5" customWidth="1"/>
    <col min="52" max="52" width="7.5" customWidth="1"/>
    <col min="53" max="53" width="5.5" customWidth="1"/>
    <col min="54" max="54" width="7" customWidth="1"/>
    <col min="55" max="55" width="3.75" customWidth="1"/>
    <col min="56" max="56" width="4.875" customWidth="1"/>
    <col min="57" max="57" width="5" customWidth="1"/>
    <col min="58" max="58" width="8.375" bestFit="1" customWidth="1"/>
    <col min="59" max="59" width="6.25" bestFit="1" customWidth="1"/>
    <col min="60" max="60" width="8.375" bestFit="1" customWidth="1"/>
    <col min="61" max="61" width="3.75" bestFit="1" customWidth="1"/>
    <col min="62" max="62" width="5" bestFit="1" customWidth="1"/>
    <col min="63" max="63" width="9.5" customWidth="1"/>
    <col min="64" max="64" width="10.75" customWidth="1"/>
    <col min="65" max="65" width="9.625" customWidth="1"/>
    <col min="66" max="66" width="9.5" customWidth="1"/>
    <col min="67" max="69" width="7.75" bestFit="1" customWidth="1"/>
    <col min="70" max="70" width="4.375" bestFit="1" customWidth="1"/>
    <col min="71" max="71" width="5.875" bestFit="1" customWidth="1"/>
    <col min="72" max="72" width="7.75" bestFit="1" customWidth="1"/>
    <col min="73" max="73" width="5.125" customWidth="1"/>
    <col min="74" max="74" width="10.75" customWidth="1"/>
    <col min="75" max="75" width="10.125" customWidth="1"/>
    <col min="76" max="76" width="9.5" customWidth="1"/>
    <col min="77" max="77" width="45" customWidth="1"/>
    <col min="78" max="78" width="16.875" customWidth="1"/>
    <col min="79" max="79" width="18.125" customWidth="1"/>
    <col min="80" max="80" width="16.125" customWidth="1"/>
    <col min="81" max="81" width="18.125" customWidth="1"/>
  </cols>
  <sheetData>
    <row r="1" spans="1:81" ht="10.5" customHeight="1" thickBot="1" x14ac:dyDescent="0.25"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</row>
    <row r="2" spans="1:81" ht="15.75" thickBot="1" x14ac:dyDescent="0.3">
      <c r="C2" s="185" t="s">
        <v>95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7"/>
      <c r="AL2" s="107"/>
      <c r="AM2" s="176" t="s">
        <v>4</v>
      </c>
      <c r="AN2" s="131"/>
      <c r="AO2" s="131"/>
      <c r="AP2" s="131"/>
      <c r="AQ2" s="131"/>
      <c r="AR2" s="131"/>
      <c r="AS2" s="131"/>
      <c r="AT2" s="131"/>
      <c r="AU2" s="131"/>
      <c r="AV2" s="131"/>
      <c r="AW2" s="132"/>
      <c r="AX2" s="6"/>
      <c r="AZ2" s="176" t="s">
        <v>5</v>
      </c>
      <c r="BA2" s="131"/>
      <c r="BB2" s="131"/>
      <c r="BC2" s="131"/>
      <c r="BD2" s="131"/>
      <c r="BE2" s="131"/>
      <c r="BF2" s="131"/>
      <c r="BG2" s="131"/>
      <c r="BH2" s="131"/>
      <c r="BI2" s="131"/>
      <c r="BJ2" s="132"/>
      <c r="BL2" s="162" t="s">
        <v>1</v>
      </c>
      <c r="BM2" s="125"/>
      <c r="BN2" s="125"/>
      <c r="BO2" s="125"/>
      <c r="BP2" s="125"/>
      <c r="BQ2" s="125"/>
      <c r="BR2" s="125"/>
      <c r="BS2" s="125"/>
      <c r="BT2" s="125"/>
      <c r="BV2" s="162" t="s">
        <v>2</v>
      </c>
      <c r="BW2" s="125"/>
    </row>
    <row r="3" spans="1:81" ht="10.5" customHeight="1" thickBot="1" x14ac:dyDescent="0.3">
      <c r="AM3" s="162"/>
      <c r="AN3" s="125"/>
      <c r="AO3" s="125"/>
      <c r="AP3" s="125"/>
      <c r="AQ3" s="125"/>
      <c r="AR3" s="125"/>
      <c r="AS3" s="125"/>
      <c r="AT3" s="125"/>
      <c r="AU3" s="125"/>
      <c r="AV3" s="125"/>
      <c r="AW3" s="125"/>
    </row>
    <row r="4" spans="1:81" ht="14.25" customHeight="1" thickBot="1" x14ac:dyDescent="0.3">
      <c r="BL4" s="9"/>
      <c r="BM4" s="9"/>
      <c r="BN4" s="9"/>
      <c r="BO4" s="149" t="s">
        <v>6</v>
      </c>
      <c r="BP4" s="125"/>
      <c r="BQ4" s="11"/>
      <c r="BR4" s="149" t="s">
        <v>7</v>
      </c>
      <c r="BS4" s="125"/>
      <c r="BV4" s="9"/>
      <c r="BW4" s="9"/>
      <c r="BY4" s="150" t="s">
        <v>8</v>
      </c>
      <c r="BZ4" s="151"/>
      <c r="CA4" s="152"/>
    </row>
    <row r="5" spans="1:81" ht="14.25" customHeight="1" x14ac:dyDescent="0.25">
      <c r="C5" s="15" t="s">
        <v>10</v>
      </c>
      <c r="D5" s="16" t="s">
        <v>12</v>
      </c>
      <c r="E5" s="17" t="s">
        <v>13</v>
      </c>
      <c r="F5" s="17" t="s">
        <v>15</v>
      </c>
      <c r="G5" s="19" t="s">
        <v>16</v>
      </c>
      <c r="I5" s="15" t="s">
        <v>10</v>
      </c>
      <c r="J5" s="16" t="s">
        <v>12</v>
      </c>
      <c r="K5" s="17" t="s">
        <v>13</v>
      </c>
      <c r="L5" s="17" t="s">
        <v>15</v>
      </c>
      <c r="M5" s="19" t="s">
        <v>16</v>
      </c>
      <c r="O5" s="15" t="s">
        <v>10</v>
      </c>
      <c r="P5" s="16" t="s">
        <v>12</v>
      </c>
      <c r="Q5" s="17" t="s">
        <v>13</v>
      </c>
      <c r="R5" s="17" t="s">
        <v>15</v>
      </c>
      <c r="S5" s="19" t="s">
        <v>16</v>
      </c>
      <c r="U5" s="15" t="s">
        <v>10</v>
      </c>
      <c r="V5" s="16" t="s">
        <v>12</v>
      </c>
      <c r="W5" s="17" t="s">
        <v>13</v>
      </c>
      <c r="X5" s="17" t="s">
        <v>15</v>
      </c>
      <c r="Y5" s="19" t="s">
        <v>16</v>
      </c>
      <c r="AA5" s="15" t="s">
        <v>10</v>
      </c>
      <c r="AB5" s="16" t="s">
        <v>12</v>
      </c>
      <c r="AC5" s="17" t="s">
        <v>13</v>
      </c>
      <c r="AD5" s="17" t="s">
        <v>15</v>
      </c>
      <c r="AE5" s="19" t="s">
        <v>16</v>
      </c>
      <c r="AG5" s="15" t="s">
        <v>10</v>
      </c>
      <c r="AH5" s="16" t="s">
        <v>12</v>
      </c>
      <c r="AI5" s="17" t="s">
        <v>13</v>
      </c>
      <c r="AJ5" s="17" t="s">
        <v>15</v>
      </c>
      <c r="AK5" s="19" t="s">
        <v>16</v>
      </c>
      <c r="AM5" s="15" t="s">
        <v>10</v>
      </c>
      <c r="AN5" s="16" t="s">
        <v>12</v>
      </c>
      <c r="AO5" s="17" t="s">
        <v>13</v>
      </c>
      <c r="AP5" s="17" t="s">
        <v>15</v>
      </c>
      <c r="AQ5" s="19" t="s">
        <v>16</v>
      </c>
      <c r="AS5" s="15" t="s">
        <v>10</v>
      </c>
      <c r="AT5" s="16" t="s">
        <v>12</v>
      </c>
      <c r="AU5" s="17" t="s">
        <v>13</v>
      </c>
      <c r="AV5" s="17" t="s">
        <v>15</v>
      </c>
      <c r="AW5" s="19" t="s">
        <v>16</v>
      </c>
      <c r="AZ5" s="15" t="s">
        <v>10</v>
      </c>
      <c r="BA5" s="16" t="s">
        <v>12</v>
      </c>
      <c r="BB5" s="17" t="s">
        <v>13</v>
      </c>
      <c r="BC5" s="17" t="s">
        <v>15</v>
      </c>
      <c r="BD5" s="19" t="s">
        <v>16</v>
      </c>
      <c r="BF5" s="21"/>
      <c r="BG5" s="21"/>
      <c r="BH5" s="12"/>
      <c r="BI5" s="12"/>
      <c r="BJ5" s="12"/>
      <c r="BL5" s="9" t="s">
        <v>19</v>
      </c>
      <c r="BM5" s="9" t="s">
        <v>20</v>
      </c>
      <c r="BN5" s="9"/>
      <c r="BO5" s="9" t="s">
        <v>15</v>
      </c>
      <c r="BP5" s="9" t="s">
        <v>16</v>
      </c>
      <c r="BQ5" s="9" t="s">
        <v>21</v>
      </c>
      <c r="BR5" s="9" t="s">
        <v>15</v>
      </c>
      <c r="BS5" s="9" t="s">
        <v>16</v>
      </c>
      <c r="BT5" s="9" t="s">
        <v>22</v>
      </c>
      <c r="BV5" s="9" t="s">
        <v>19</v>
      </c>
      <c r="BW5" s="9" t="s">
        <v>20</v>
      </c>
      <c r="BY5" s="22" t="s">
        <v>23</v>
      </c>
      <c r="BZ5" s="23" t="s">
        <v>24</v>
      </c>
      <c r="CA5" s="24" t="s">
        <v>25</v>
      </c>
      <c r="CB5" s="25" t="s">
        <v>26</v>
      </c>
      <c r="CC5" s="25"/>
    </row>
    <row r="6" spans="1:81" ht="14.25" customHeight="1" x14ac:dyDescent="0.25">
      <c r="C6" s="136"/>
      <c r="D6" s="139">
        <f>C6*20</f>
        <v>0</v>
      </c>
      <c r="E6" s="27" t="s">
        <v>27</v>
      </c>
      <c r="F6" s="27">
        <v>0</v>
      </c>
      <c r="G6" s="29">
        <f t="shared" ref="G6:G9" si="0">F6*10</f>
        <v>0</v>
      </c>
      <c r="I6" s="136"/>
      <c r="J6" s="139">
        <f>I6*20</f>
        <v>0</v>
      </c>
      <c r="K6" s="27" t="s">
        <v>27</v>
      </c>
      <c r="L6" s="27">
        <v>0</v>
      </c>
      <c r="M6" s="29">
        <f t="shared" ref="M6:M9" si="1">L6*10</f>
        <v>0</v>
      </c>
      <c r="O6" s="136"/>
      <c r="P6" s="139">
        <f>O6*20</f>
        <v>0</v>
      </c>
      <c r="Q6" s="27" t="s">
        <v>27</v>
      </c>
      <c r="R6" s="27">
        <v>0</v>
      </c>
      <c r="S6" s="29">
        <f t="shared" ref="S6:S9" si="2">R6*10</f>
        <v>0</v>
      </c>
      <c r="U6" s="136"/>
      <c r="V6" s="139">
        <f>U6*20</f>
        <v>0</v>
      </c>
      <c r="W6" s="27" t="s">
        <v>27</v>
      </c>
      <c r="X6" s="27">
        <v>0</v>
      </c>
      <c r="Y6" s="29">
        <f t="shared" ref="Y6:Y9" si="3">X6*10</f>
        <v>0</v>
      </c>
      <c r="AA6" s="136">
        <v>2</v>
      </c>
      <c r="AB6" s="139">
        <f>AA6*20</f>
        <v>40</v>
      </c>
      <c r="AC6" s="27" t="s">
        <v>27</v>
      </c>
      <c r="AD6" s="27">
        <v>2</v>
      </c>
      <c r="AE6" s="29">
        <f t="shared" ref="AE6:AE9" si="4">AD6*10</f>
        <v>20</v>
      </c>
      <c r="AG6" s="136">
        <v>3</v>
      </c>
      <c r="AH6" s="139">
        <f>AG6*20</f>
        <v>60</v>
      </c>
      <c r="AI6" s="27" t="s">
        <v>27</v>
      </c>
      <c r="AJ6" s="27">
        <v>2</v>
      </c>
      <c r="AK6" s="29">
        <f t="shared" ref="AK6:AK9" si="5">AJ6*10</f>
        <v>20</v>
      </c>
      <c r="AM6" s="136">
        <v>0</v>
      </c>
      <c r="AN6" s="139">
        <f>AM6*48</f>
        <v>0</v>
      </c>
      <c r="AO6" s="27" t="s">
        <v>27</v>
      </c>
      <c r="AP6" s="27">
        <v>10</v>
      </c>
      <c r="AQ6" s="29">
        <f t="shared" ref="AQ6:AQ9" si="6">AP6*16</f>
        <v>160</v>
      </c>
      <c r="AS6" s="136">
        <v>0</v>
      </c>
      <c r="AT6" s="139">
        <f>AS6*48</f>
        <v>0</v>
      </c>
      <c r="AU6" s="27" t="s">
        <v>27</v>
      </c>
      <c r="AV6" s="27">
        <v>2</v>
      </c>
      <c r="AW6" s="29">
        <f t="shared" ref="AW6:AW9" si="7">AV6*16</f>
        <v>32</v>
      </c>
      <c r="AZ6" s="136">
        <v>20</v>
      </c>
      <c r="BA6" s="139">
        <f>AZ6*20</f>
        <v>400</v>
      </c>
      <c r="BB6" s="27" t="s">
        <v>27</v>
      </c>
      <c r="BC6" s="27">
        <v>40</v>
      </c>
      <c r="BD6" s="29">
        <f>BC6*10</f>
        <v>400</v>
      </c>
      <c r="BF6" s="33"/>
      <c r="BG6" s="33"/>
      <c r="BH6" s="21"/>
      <c r="BI6" s="21"/>
      <c r="BJ6" s="21"/>
      <c r="BL6" s="153">
        <f>C6+I6+O6+U6+AA6+AG6</f>
        <v>5</v>
      </c>
      <c r="BM6" s="153">
        <f>D6+J6+P6+V6+AB6+AH6</f>
        <v>100</v>
      </c>
      <c r="BN6" s="27" t="s">
        <v>27</v>
      </c>
      <c r="BO6" s="35">
        <f>F6+L6+R6+X6+AD6+AJ6</f>
        <v>4</v>
      </c>
      <c r="BP6" s="35">
        <f>G6+M6+S6+Y6+AE6+AK6</f>
        <v>40</v>
      </c>
      <c r="BQ6" s="9">
        <f>BO6+BO7</f>
        <v>6</v>
      </c>
      <c r="BR6" s="35">
        <f>AP6+AV6</f>
        <v>12</v>
      </c>
      <c r="BS6" s="35">
        <f t="shared" ref="BR6:BS6" si="8">AQ6+AW6</f>
        <v>192</v>
      </c>
      <c r="BT6" s="35">
        <f>BQ6+BR6</f>
        <v>18</v>
      </c>
      <c r="BV6" s="153">
        <f>AZ6</f>
        <v>20</v>
      </c>
      <c r="BW6" s="153">
        <f>BA6</f>
        <v>400</v>
      </c>
      <c r="BY6" s="38" t="s">
        <v>30</v>
      </c>
      <c r="BZ6" s="40">
        <f>BO6+BO16+BO26+BO36+BO46</f>
        <v>10</v>
      </c>
      <c r="CA6" s="41">
        <f>BP6+BP16+BP26+BP36+BP46</f>
        <v>100</v>
      </c>
      <c r="CB6" s="177">
        <f>(CA8+CA9+CA7+CA6)/(CA6+CA7)</f>
        <v>4.1428571428571432</v>
      </c>
      <c r="CC6" s="35" t="s">
        <v>31</v>
      </c>
    </row>
    <row r="7" spans="1:81" ht="14.25" customHeight="1" x14ac:dyDescent="0.25">
      <c r="C7" s="137"/>
      <c r="D7" s="140"/>
      <c r="E7" s="27" t="s">
        <v>32</v>
      </c>
      <c r="F7" s="27">
        <v>0</v>
      </c>
      <c r="G7" s="29">
        <f t="shared" si="0"/>
        <v>0</v>
      </c>
      <c r="I7" s="137"/>
      <c r="J7" s="140"/>
      <c r="K7" s="27" t="s">
        <v>32</v>
      </c>
      <c r="L7" s="27">
        <v>0</v>
      </c>
      <c r="M7" s="29">
        <f t="shared" si="1"/>
        <v>0</v>
      </c>
      <c r="O7" s="137"/>
      <c r="P7" s="140"/>
      <c r="Q7" s="27" t="s">
        <v>32</v>
      </c>
      <c r="R7" s="27">
        <v>0</v>
      </c>
      <c r="S7" s="29">
        <f t="shared" si="2"/>
        <v>0</v>
      </c>
      <c r="U7" s="137"/>
      <c r="V7" s="140"/>
      <c r="W7" s="27" t="s">
        <v>32</v>
      </c>
      <c r="X7" s="27">
        <v>0</v>
      </c>
      <c r="Y7" s="29">
        <f t="shared" si="3"/>
        <v>0</v>
      </c>
      <c r="AA7" s="137"/>
      <c r="AB7" s="140"/>
      <c r="AC7" s="27" t="s">
        <v>32</v>
      </c>
      <c r="AD7" s="27">
        <v>0</v>
      </c>
      <c r="AE7" s="29">
        <f t="shared" si="4"/>
        <v>0</v>
      </c>
      <c r="AG7" s="137"/>
      <c r="AH7" s="140"/>
      <c r="AI7" s="27" t="s">
        <v>32</v>
      </c>
      <c r="AJ7" s="27">
        <v>2</v>
      </c>
      <c r="AK7" s="29">
        <f t="shared" si="5"/>
        <v>20</v>
      </c>
      <c r="AM7" s="137"/>
      <c r="AN7" s="140"/>
      <c r="AO7" s="27" t="s">
        <v>32</v>
      </c>
      <c r="AP7" s="27">
        <v>0</v>
      </c>
      <c r="AQ7" s="29">
        <f t="shared" si="6"/>
        <v>0</v>
      </c>
      <c r="AS7" s="137"/>
      <c r="AT7" s="140"/>
      <c r="AU7" s="27" t="s">
        <v>32</v>
      </c>
      <c r="AV7" s="27">
        <v>0</v>
      </c>
      <c r="AW7" s="29">
        <f t="shared" si="7"/>
        <v>0</v>
      </c>
      <c r="AZ7" s="137"/>
      <c r="BA7" s="140"/>
      <c r="BB7" s="27" t="s">
        <v>32</v>
      </c>
      <c r="BC7" s="27">
        <v>0</v>
      </c>
      <c r="BD7" s="29">
        <f t="shared" ref="BD7:BD9" si="9">BC7*12</f>
        <v>0</v>
      </c>
      <c r="BF7" s="33"/>
      <c r="BG7" s="33"/>
      <c r="BH7" s="21"/>
      <c r="BI7" s="21"/>
      <c r="BJ7" s="21"/>
      <c r="BL7" s="137"/>
      <c r="BM7" s="137"/>
      <c r="BN7" s="27" t="s">
        <v>32</v>
      </c>
      <c r="BO7" s="35">
        <f>F7+L7+R7+X7+AD7+AJ7</f>
        <v>2</v>
      </c>
      <c r="BP7" s="35">
        <f>G7+M7+S7+Y7+AE7+AK7</f>
        <v>20</v>
      </c>
      <c r="BQ7" s="9"/>
      <c r="BV7" s="137"/>
      <c r="BW7" s="137"/>
      <c r="BY7" s="38" t="s">
        <v>33</v>
      </c>
      <c r="BZ7" s="40">
        <f>BO7+BO17+BO27+BO37+BO47</f>
        <v>4</v>
      </c>
      <c r="CA7" s="41">
        <f>BP7+BP17+BP27+BP37+BP47</f>
        <v>40</v>
      </c>
      <c r="CB7" s="178"/>
    </row>
    <row r="8" spans="1:81" ht="14.25" customHeight="1" x14ac:dyDescent="0.25">
      <c r="C8" s="137"/>
      <c r="D8" s="140"/>
      <c r="E8" s="43" t="s">
        <v>35</v>
      </c>
      <c r="F8" s="43">
        <v>0</v>
      </c>
      <c r="G8" s="45">
        <f t="shared" si="0"/>
        <v>0</v>
      </c>
      <c r="I8" s="137"/>
      <c r="J8" s="140"/>
      <c r="K8" s="43" t="s">
        <v>35</v>
      </c>
      <c r="L8" s="43">
        <v>0</v>
      </c>
      <c r="M8" s="45">
        <f t="shared" si="1"/>
        <v>0</v>
      </c>
      <c r="O8" s="137"/>
      <c r="P8" s="140"/>
      <c r="Q8" s="43" t="s">
        <v>35</v>
      </c>
      <c r="R8" s="43">
        <v>0</v>
      </c>
      <c r="S8" s="45">
        <f t="shared" si="2"/>
        <v>0</v>
      </c>
      <c r="U8" s="137"/>
      <c r="V8" s="140"/>
      <c r="W8" s="43" t="s">
        <v>35</v>
      </c>
      <c r="X8" s="43">
        <v>0</v>
      </c>
      <c r="Y8" s="45">
        <f t="shared" si="3"/>
        <v>0</v>
      </c>
      <c r="AA8" s="137"/>
      <c r="AB8" s="140"/>
      <c r="AC8" s="43" t="s">
        <v>35</v>
      </c>
      <c r="AD8" s="43">
        <v>0</v>
      </c>
      <c r="AE8" s="45">
        <f t="shared" si="4"/>
        <v>0</v>
      </c>
      <c r="AG8" s="137"/>
      <c r="AH8" s="140"/>
      <c r="AI8" s="43" t="s">
        <v>35</v>
      </c>
      <c r="AJ8" s="43">
        <v>0</v>
      </c>
      <c r="AK8" s="45">
        <f t="shared" si="5"/>
        <v>0</v>
      </c>
      <c r="AM8" s="137"/>
      <c r="AN8" s="140"/>
      <c r="AO8" s="43" t="s">
        <v>35</v>
      </c>
      <c r="AP8" s="43">
        <v>0</v>
      </c>
      <c r="AQ8" s="45">
        <f t="shared" si="6"/>
        <v>0</v>
      </c>
      <c r="AS8" s="137"/>
      <c r="AT8" s="140"/>
      <c r="AU8" s="43" t="s">
        <v>35</v>
      </c>
      <c r="AV8" s="43">
        <v>0</v>
      </c>
      <c r="AW8" s="45">
        <f t="shared" si="7"/>
        <v>0</v>
      </c>
      <c r="AZ8" s="137"/>
      <c r="BA8" s="140"/>
      <c r="BB8" s="43" t="s">
        <v>35</v>
      </c>
      <c r="BC8" s="43">
        <v>0</v>
      </c>
      <c r="BD8" s="45">
        <f t="shared" si="9"/>
        <v>0</v>
      </c>
      <c r="BF8" s="33"/>
      <c r="BG8" s="33"/>
      <c r="BH8" s="21"/>
      <c r="BI8" s="21"/>
      <c r="BJ8" s="21"/>
      <c r="BL8" s="137"/>
      <c r="BM8" s="137"/>
      <c r="BN8" s="43" t="s">
        <v>35</v>
      </c>
      <c r="BO8" s="35">
        <f>F8+L8+R8+X8+AD8+AJ8</f>
        <v>0</v>
      </c>
      <c r="BP8" s="35">
        <f>G8+M8+S8+Y8+AE8+AK8</f>
        <v>0</v>
      </c>
      <c r="BQ8" s="9"/>
      <c r="BV8" s="137"/>
      <c r="BW8" s="137"/>
      <c r="BY8" s="38" t="s">
        <v>37</v>
      </c>
      <c r="BZ8" s="40">
        <f>BO8+BO18+BO28+BO38+BO48</f>
        <v>0</v>
      </c>
      <c r="CA8" s="41">
        <f>BP8+BP18+BP28+BP38+BP48</f>
        <v>0</v>
      </c>
      <c r="CB8" s="178"/>
    </row>
    <row r="9" spans="1:81" ht="14.25" customHeight="1" x14ac:dyDescent="0.25">
      <c r="C9" s="137"/>
      <c r="D9" s="140"/>
      <c r="E9" s="43" t="s">
        <v>38</v>
      </c>
      <c r="F9" s="43">
        <v>0</v>
      </c>
      <c r="G9" s="45">
        <f t="shared" si="0"/>
        <v>0</v>
      </c>
      <c r="I9" s="137"/>
      <c r="J9" s="140"/>
      <c r="K9" s="43" t="s">
        <v>38</v>
      </c>
      <c r="L9" s="43">
        <v>0</v>
      </c>
      <c r="M9" s="45">
        <f t="shared" si="1"/>
        <v>0</v>
      </c>
      <c r="O9" s="137"/>
      <c r="P9" s="140"/>
      <c r="Q9" s="43" t="s">
        <v>38</v>
      </c>
      <c r="R9" s="43">
        <v>0</v>
      </c>
      <c r="S9" s="45">
        <f t="shared" si="2"/>
        <v>0</v>
      </c>
      <c r="U9" s="137"/>
      <c r="V9" s="140"/>
      <c r="W9" s="43" t="s">
        <v>38</v>
      </c>
      <c r="X9" s="43">
        <v>0</v>
      </c>
      <c r="Y9" s="45">
        <f t="shared" si="3"/>
        <v>0</v>
      </c>
      <c r="AA9" s="137"/>
      <c r="AB9" s="140"/>
      <c r="AC9" s="43" t="s">
        <v>38</v>
      </c>
      <c r="AD9" s="43">
        <v>2</v>
      </c>
      <c r="AE9" s="45">
        <f t="shared" si="4"/>
        <v>20</v>
      </c>
      <c r="AG9" s="137"/>
      <c r="AH9" s="140"/>
      <c r="AI9" s="43" t="s">
        <v>38</v>
      </c>
      <c r="AJ9" s="43">
        <v>2</v>
      </c>
      <c r="AK9" s="45">
        <f t="shared" si="5"/>
        <v>20</v>
      </c>
      <c r="AM9" s="137"/>
      <c r="AN9" s="140"/>
      <c r="AO9" s="43" t="s">
        <v>38</v>
      </c>
      <c r="AP9" s="43">
        <v>0</v>
      </c>
      <c r="AQ9" s="45">
        <f t="shared" si="6"/>
        <v>0</v>
      </c>
      <c r="AS9" s="137"/>
      <c r="AT9" s="140"/>
      <c r="AU9" s="43" t="s">
        <v>38</v>
      </c>
      <c r="AV9" s="43">
        <v>0</v>
      </c>
      <c r="AW9" s="45">
        <f t="shared" si="7"/>
        <v>0</v>
      </c>
      <c r="AZ9" s="137"/>
      <c r="BA9" s="140"/>
      <c r="BB9" s="43" t="s">
        <v>38</v>
      </c>
      <c r="BC9" s="43">
        <v>0</v>
      </c>
      <c r="BD9" s="45">
        <f t="shared" si="9"/>
        <v>0</v>
      </c>
      <c r="BF9" s="33"/>
      <c r="BG9" s="33"/>
      <c r="BH9" s="21"/>
      <c r="BI9" s="21"/>
      <c r="BJ9" s="21"/>
      <c r="BL9" s="138"/>
      <c r="BM9" s="138"/>
      <c r="BN9" s="43" t="s">
        <v>38</v>
      </c>
      <c r="BO9" s="35">
        <f>F9+L9+R9+X9+AD9+AJ9</f>
        <v>4</v>
      </c>
      <c r="BP9" s="35">
        <f>G9+M9+S9+Y9+AE9+AK9</f>
        <v>40</v>
      </c>
      <c r="BQ9" s="9">
        <f>BO9+BO8</f>
        <v>4</v>
      </c>
      <c r="BR9" s="35">
        <f t="shared" ref="BR9:BS9" si="10">AP9+AV9</f>
        <v>0</v>
      </c>
      <c r="BS9" s="35">
        <f t="shared" si="10"/>
        <v>0</v>
      </c>
      <c r="BT9" s="35">
        <f>BQ9</f>
        <v>4</v>
      </c>
      <c r="BV9" s="138"/>
      <c r="BW9" s="138"/>
      <c r="BY9" s="48" t="s">
        <v>34</v>
      </c>
      <c r="BZ9" s="40">
        <f>BO9+BO19+BO29+BO39+BO49</f>
        <v>44</v>
      </c>
      <c r="CA9" s="41">
        <f>BP9+BP19+BP29+BP39+BP49</f>
        <v>440</v>
      </c>
      <c r="CB9" s="178"/>
    </row>
    <row r="10" spans="1:81" ht="14.25" customHeight="1" thickBot="1" x14ac:dyDescent="0.3">
      <c r="C10" s="138"/>
      <c r="D10" s="121"/>
      <c r="E10" s="49" t="s">
        <v>40</v>
      </c>
      <c r="F10" s="49">
        <f>F9+F8+F7+F6</f>
        <v>0</v>
      </c>
      <c r="G10" s="50">
        <f>SUM(G6:G9)</f>
        <v>0</v>
      </c>
      <c r="I10" s="138"/>
      <c r="J10" s="121"/>
      <c r="K10" s="49" t="s">
        <v>40</v>
      </c>
      <c r="L10" s="49">
        <f>L9+L8+L7+L6</f>
        <v>0</v>
      </c>
      <c r="M10" s="50">
        <f>SUM(M6:M9)</f>
        <v>0</v>
      </c>
      <c r="O10" s="138"/>
      <c r="P10" s="121"/>
      <c r="Q10" s="49" t="s">
        <v>40</v>
      </c>
      <c r="R10" s="49">
        <f>R9+R8+R7+R6</f>
        <v>0</v>
      </c>
      <c r="S10" s="50">
        <f>SUM(S6:S9)</f>
        <v>0</v>
      </c>
      <c r="U10" s="138"/>
      <c r="V10" s="121"/>
      <c r="W10" s="49" t="s">
        <v>40</v>
      </c>
      <c r="X10" s="49">
        <f>X9+X8+X7+X6</f>
        <v>0</v>
      </c>
      <c r="Y10" s="50">
        <f>SUM(Y6:Y9)</f>
        <v>0</v>
      </c>
      <c r="AA10" s="138"/>
      <c r="AB10" s="121"/>
      <c r="AC10" s="49" t="s">
        <v>40</v>
      </c>
      <c r="AD10" s="49">
        <f>AD9+AD8+AD7+AD6</f>
        <v>4</v>
      </c>
      <c r="AE10" s="50">
        <f>SUM(AE6:AE9)</f>
        <v>40</v>
      </c>
      <c r="AG10" s="138"/>
      <c r="AH10" s="121"/>
      <c r="AI10" s="49" t="s">
        <v>40</v>
      </c>
      <c r="AJ10" s="49">
        <f>AJ9+AJ8+AJ7+AJ6</f>
        <v>6</v>
      </c>
      <c r="AK10" s="50">
        <f>SUM(AK6:AK9)</f>
        <v>60</v>
      </c>
      <c r="AM10" s="138"/>
      <c r="AN10" s="121"/>
      <c r="AO10" s="49" t="s">
        <v>40</v>
      </c>
      <c r="AP10" s="49">
        <f t="shared" ref="AP10:AQ10" si="11">SUM(AP6:AP9)</f>
        <v>10</v>
      </c>
      <c r="AQ10" s="50">
        <f t="shared" si="11"/>
        <v>160</v>
      </c>
      <c r="AS10" s="138"/>
      <c r="AT10" s="121"/>
      <c r="AU10" s="49" t="s">
        <v>40</v>
      </c>
      <c r="AV10" s="49">
        <f t="shared" ref="AV10:AW10" si="12">SUM(AV6:AV9)</f>
        <v>2</v>
      </c>
      <c r="AW10" s="50">
        <f t="shared" si="12"/>
        <v>32</v>
      </c>
      <c r="AZ10" s="138"/>
      <c r="BA10" s="121"/>
      <c r="BB10" s="49" t="s">
        <v>40</v>
      </c>
      <c r="BC10" s="49">
        <f>BC9+BC8+BC7+BC6</f>
        <v>40</v>
      </c>
      <c r="BD10" s="50">
        <f>SUM(BD6:BD9)</f>
        <v>400</v>
      </c>
      <c r="BF10" s="33"/>
      <c r="BG10" s="33"/>
      <c r="BH10" s="21"/>
      <c r="BI10" s="21"/>
      <c r="BJ10" s="21"/>
      <c r="BL10" s="52"/>
      <c r="BM10" s="52"/>
      <c r="BN10" s="21"/>
      <c r="BO10" s="9">
        <f t="shared" ref="BO10:BP10" si="13">SUM(BO6:BO9)</f>
        <v>10</v>
      </c>
      <c r="BP10" s="9">
        <f t="shared" si="13"/>
        <v>100</v>
      </c>
      <c r="BR10" s="35">
        <f t="shared" ref="BR10:BT10" si="14">SUM(BR6:BR9)</f>
        <v>12</v>
      </c>
      <c r="BS10" s="35">
        <f t="shared" si="14"/>
        <v>192</v>
      </c>
      <c r="BT10" s="9">
        <f t="shared" si="14"/>
        <v>22</v>
      </c>
      <c r="BV10" s="52"/>
      <c r="BW10" s="52"/>
      <c r="BY10" s="53" t="s">
        <v>42</v>
      </c>
      <c r="BZ10" s="54">
        <f>BZ9+BZ7+BZ6+BZ8</f>
        <v>58</v>
      </c>
      <c r="CA10" s="55">
        <f t="shared" ref="CA10" si="15">CA9+CA7+CA6+CA8</f>
        <v>580</v>
      </c>
      <c r="CB10" s="179" t="s">
        <v>43</v>
      </c>
      <c r="CC10" s="125"/>
    </row>
    <row r="11" spans="1:81" ht="23.25" customHeight="1" x14ac:dyDescent="0.2">
      <c r="A11" s="56">
        <v>1</v>
      </c>
      <c r="C11" s="141"/>
      <c r="D11" s="115"/>
      <c r="E11" s="115"/>
      <c r="F11" s="115"/>
      <c r="G11" s="142"/>
      <c r="I11" s="141"/>
      <c r="J11" s="115"/>
      <c r="K11" s="115"/>
      <c r="L11" s="115"/>
      <c r="M11" s="142"/>
      <c r="O11" s="141"/>
      <c r="P11" s="115"/>
      <c r="Q11" s="115"/>
      <c r="R11" s="115"/>
      <c r="S11" s="142"/>
      <c r="U11" s="141"/>
      <c r="V11" s="115"/>
      <c r="W11" s="115"/>
      <c r="X11" s="115"/>
      <c r="Y11" s="142"/>
      <c r="AA11" s="141" t="s">
        <v>44</v>
      </c>
      <c r="AB11" s="115"/>
      <c r="AC11" s="115"/>
      <c r="AD11" s="115"/>
      <c r="AE11" s="142"/>
      <c r="AG11" s="167" t="s">
        <v>97</v>
      </c>
      <c r="AH11" s="168"/>
      <c r="AI11" s="168"/>
      <c r="AJ11" s="168"/>
      <c r="AK11" s="169"/>
      <c r="AM11" s="141" t="s">
        <v>46</v>
      </c>
      <c r="AN11" s="115"/>
      <c r="AO11" s="115"/>
      <c r="AP11" s="115"/>
      <c r="AQ11" s="142"/>
      <c r="AS11" s="141" t="s">
        <v>47</v>
      </c>
      <c r="AT11" s="115"/>
      <c r="AU11" s="115"/>
      <c r="AV11" s="115"/>
      <c r="AW11" s="142"/>
      <c r="AZ11" s="141" t="s">
        <v>48</v>
      </c>
      <c r="BA11" s="115"/>
      <c r="BB11" s="115"/>
      <c r="BC11" s="115"/>
      <c r="BD11" s="142"/>
      <c r="BF11" s="58"/>
      <c r="BG11" s="58"/>
      <c r="BH11" s="58"/>
      <c r="BI11" s="58"/>
      <c r="BJ11" s="58"/>
    </row>
    <row r="12" spans="1:81" ht="15" customHeight="1" thickBot="1" x14ac:dyDescent="0.25">
      <c r="C12" s="166"/>
      <c r="D12" s="144"/>
      <c r="E12" s="144"/>
      <c r="F12" s="144"/>
      <c r="G12" s="145"/>
      <c r="I12" s="173"/>
      <c r="J12" s="174"/>
      <c r="K12" s="174"/>
      <c r="L12" s="174"/>
      <c r="M12" s="175"/>
      <c r="O12" s="166"/>
      <c r="P12" s="144"/>
      <c r="Q12" s="144"/>
      <c r="R12" s="144"/>
      <c r="S12" s="145"/>
      <c r="U12" s="173"/>
      <c r="V12" s="174"/>
      <c r="W12" s="174"/>
      <c r="X12" s="174"/>
      <c r="Y12" s="175"/>
      <c r="AA12" s="166" t="s">
        <v>49</v>
      </c>
      <c r="AB12" s="144"/>
      <c r="AC12" s="144"/>
      <c r="AD12" s="144"/>
      <c r="AE12" s="145"/>
      <c r="AG12" s="166" t="s">
        <v>99</v>
      </c>
      <c r="AH12" s="144"/>
      <c r="AI12" s="144"/>
      <c r="AJ12" s="144"/>
      <c r="AK12" s="145"/>
      <c r="AM12" s="170" t="s">
        <v>100</v>
      </c>
      <c r="AN12" s="144"/>
      <c r="AO12" s="144"/>
      <c r="AP12" s="144"/>
      <c r="AQ12" s="145"/>
      <c r="AS12" s="171" t="s">
        <v>91</v>
      </c>
      <c r="AT12" s="144"/>
      <c r="AU12" s="144"/>
      <c r="AV12" s="144"/>
      <c r="AW12" s="145"/>
      <c r="AZ12" s="148" t="s">
        <v>50</v>
      </c>
      <c r="BA12" s="144"/>
      <c r="BB12" s="144"/>
      <c r="BC12" s="144"/>
      <c r="BD12" s="145"/>
      <c r="BF12" s="13"/>
      <c r="BG12" s="13"/>
      <c r="BH12" s="13"/>
      <c r="BI12" s="13"/>
      <c r="BJ12" s="13"/>
    </row>
    <row r="13" spans="1:81" ht="14.25" customHeight="1" x14ac:dyDescent="0.2"/>
    <row r="14" spans="1:81" ht="15" customHeight="1" thickBot="1" x14ac:dyDescent="0.3">
      <c r="BL14" s="9"/>
      <c r="BM14" s="9"/>
      <c r="BN14" s="9"/>
      <c r="BO14" s="149" t="s">
        <v>6</v>
      </c>
      <c r="BP14" s="125"/>
      <c r="BQ14" s="11"/>
      <c r="BR14" s="149" t="s">
        <v>7</v>
      </c>
      <c r="BS14" s="125"/>
      <c r="BV14" s="9"/>
      <c r="BW14" s="9"/>
      <c r="CC14" s="97"/>
    </row>
    <row r="15" spans="1:81" ht="14.25" customHeight="1" thickBot="1" x14ac:dyDescent="0.3">
      <c r="C15" s="15" t="s">
        <v>10</v>
      </c>
      <c r="D15" s="16" t="s">
        <v>12</v>
      </c>
      <c r="E15" s="17" t="s">
        <v>13</v>
      </c>
      <c r="F15" s="17" t="s">
        <v>15</v>
      </c>
      <c r="G15" s="19" t="s">
        <v>16</v>
      </c>
      <c r="I15" s="15" t="s">
        <v>10</v>
      </c>
      <c r="J15" s="16" t="s">
        <v>12</v>
      </c>
      <c r="K15" s="17" t="s">
        <v>13</v>
      </c>
      <c r="L15" s="17" t="s">
        <v>15</v>
      </c>
      <c r="M15" s="19" t="s">
        <v>16</v>
      </c>
      <c r="O15" s="15" t="s">
        <v>10</v>
      </c>
      <c r="P15" s="16" t="s">
        <v>12</v>
      </c>
      <c r="Q15" s="17" t="s">
        <v>13</v>
      </c>
      <c r="R15" s="17" t="s">
        <v>15</v>
      </c>
      <c r="S15" s="19" t="s">
        <v>16</v>
      </c>
      <c r="U15" s="15" t="s">
        <v>10</v>
      </c>
      <c r="V15" s="16" t="s">
        <v>12</v>
      </c>
      <c r="W15" s="17" t="s">
        <v>13</v>
      </c>
      <c r="X15" s="17" t="s">
        <v>15</v>
      </c>
      <c r="Y15" s="19" t="s">
        <v>16</v>
      </c>
      <c r="AA15" s="15" t="s">
        <v>10</v>
      </c>
      <c r="AB15" s="16" t="s">
        <v>12</v>
      </c>
      <c r="AC15" s="17" t="s">
        <v>13</v>
      </c>
      <c r="AD15" s="17" t="s">
        <v>15</v>
      </c>
      <c r="AE15" s="19" t="s">
        <v>16</v>
      </c>
      <c r="AG15" s="15" t="s">
        <v>10</v>
      </c>
      <c r="AH15" s="16" t="s">
        <v>12</v>
      </c>
      <c r="AI15" s="17" t="s">
        <v>13</v>
      </c>
      <c r="AJ15" s="17" t="s">
        <v>15</v>
      </c>
      <c r="AK15" s="19" t="s">
        <v>16</v>
      </c>
      <c r="AM15" s="15" t="s">
        <v>10</v>
      </c>
      <c r="AN15" s="16" t="s">
        <v>12</v>
      </c>
      <c r="AO15" s="17" t="s">
        <v>13</v>
      </c>
      <c r="AP15" s="17" t="s">
        <v>15</v>
      </c>
      <c r="AQ15" s="19" t="s">
        <v>16</v>
      </c>
      <c r="AS15" s="15" t="s">
        <v>10</v>
      </c>
      <c r="AT15" s="16" t="s">
        <v>12</v>
      </c>
      <c r="AU15" s="17" t="s">
        <v>13</v>
      </c>
      <c r="AV15" s="17" t="s">
        <v>15</v>
      </c>
      <c r="AW15" s="19" t="s">
        <v>16</v>
      </c>
      <c r="AZ15" s="15" t="s">
        <v>10</v>
      </c>
      <c r="BA15" s="16" t="s">
        <v>12</v>
      </c>
      <c r="BB15" s="17" t="s">
        <v>13</v>
      </c>
      <c r="BC15" s="17" t="s">
        <v>15</v>
      </c>
      <c r="BD15" s="19" t="s">
        <v>16</v>
      </c>
      <c r="BF15" s="15" t="s">
        <v>10</v>
      </c>
      <c r="BG15" s="16" t="s">
        <v>12</v>
      </c>
      <c r="BH15" s="17" t="s">
        <v>13</v>
      </c>
      <c r="BI15" s="17" t="s">
        <v>15</v>
      </c>
      <c r="BJ15" s="19" t="s">
        <v>16</v>
      </c>
      <c r="BL15" s="9" t="s">
        <v>19</v>
      </c>
      <c r="BM15" s="9" t="s">
        <v>20</v>
      </c>
      <c r="BN15" s="9"/>
      <c r="BO15" s="9" t="s">
        <v>15</v>
      </c>
      <c r="BP15" s="9" t="s">
        <v>16</v>
      </c>
      <c r="BQ15" s="9" t="s">
        <v>21</v>
      </c>
      <c r="BR15" s="9" t="s">
        <v>15</v>
      </c>
      <c r="BS15" s="9" t="s">
        <v>16</v>
      </c>
      <c r="BT15" s="9" t="s">
        <v>22</v>
      </c>
      <c r="BV15" s="9" t="s">
        <v>19</v>
      </c>
      <c r="BW15" s="9" t="s">
        <v>20</v>
      </c>
      <c r="CC15" s="97"/>
    </row>
    <row r="16" spans="1:81" ht="14.25" customHeight="1" x14ac:dyDescent="0.25">
      <c r="C16" s="136"/>
      <c r="D16" s="139">
        <f>C16*20</f>
        <v>0</v>
      </c>
      <c r="E16" s="27" t="s">
        <v>27</v>
      </c>
      <c r="F16" s="27">
        <v>0</v>
      </c>
      <c r="G16" s="29">
        <f t="shared" ref="G16:G19" si="16">F16*10</f>
        <v>0</v>
      </c>
      <c r="I16" s="136"/>
      <c r="J16" s="139">
        <f>I16*20</f>
        <v>0</v>
      </c>
      <c r="K16" s="27" t="s">
        <v>27</v>
      </c>
      <c r="L16" s="27">
        <v>0</v>
      </c>
      <c r="M16" s="29">
        <f t="shared" ref="M16:M19" si="17">L16*10</f>
        <v>0</v>
      </c>
      <c r="O16" s="136"/>
      <c r="P16" s="139">
        <f>O16*20</f>
        <v>0</v>
      </c>
      <c r="Q16" s="27" t="s">
        <v>27</v>
      </c>
      <c r="R16" s="27">
        <v>0</v>
      </c>
      <c r="S16" s="29">
        <f t="shared" ref="S16:S19" si="18">R16*10</f>
        <v>0</v>
      </c>
      <c r="U16" s="136"/>
      <c r="V16" s="139">
        <f>U16*20</f>
        <v>0</v>
      </c>
      <c r="W16" s="27" t="s">
        <v>27</v>
      </c>
      <c r="X16" s="27">
        <v>0</v>
      </c>
      <c r="Y16" s="29">
        <f t="shared" ref="Y16:Y19" si="19">X16*10</f>
        <v>0</v>
      </c>
      <c r="AA16" s="136">
        <v>2</v>
      </c>
      <c r="AB16" s="139">
        <f>AA16*20</f>
        <v>40</v>
      </c>
      <c r="AC16" s="27" t="s">
        <v>27</v>
      </c>
      <c r="AD16" s="27">
        <v>2</v>
      </c>
      <c r="AE16" s="29">
        <f t="shared" ref="AE16:AE19" si="20">AD16*10</f>
        <v>20</v>
      </c>
      <c r="AG16" s="136">
        <v>3</v>
      </c>
      <c r="AH16" s="139">
        <f>AG16*20</f>
        <v>60</v>
      </c>
      <c r="AI16" s="27" t="s">
        <v>27</v>
      </c>
      <c r="AJ16" s="27">
        <v>2</v>
      </c>
      <c r="AK16" s="29">
        <f t="shared" ref="AK16:AK19" si="21">AJ16*10</f>
        <v>20</v>
      </c>
      <c r="AM16" s="136">
        <v>0</v>
      </c>
      <c r="AN16" s="139">
        <f>AM16*48</f>
        <v>0</v>
      </c>
      <c r="AO16" s="27" t="s">
        <v>27</v>
      </c>
      <c r="AP16" s="27">
        <v>10</v>
      </c>
      <c r="AQ16" s="29">
        <f t="shared" ref="AQ16:AQ19" si="22">AP16*16</f>
        <v>160</v>
      </c>
      <c r="AS16" s="136">
        <v>0</v>
      </c>
      <c r="AT16" s="139">
        <f>AS16*48</f>
        <v>0</v>
      </c>
      <c r="AU16" s="27" t="s">
        <v>27</v>
      </c>
      <c r="AV16" s="27">
        <v>2</v>
      </c>
      <c r="AW16" s="29">
        <f t="shared" ref="AW16:AW19" si="23">AV16*16</f>
        <v>32</v>
      </c>
      <c r="AZ16" s="136">
        <v>15</v>
      </c>
      <c r="BA16" s="139">
        <f>AZ16*20</f>
        <v>300</v>
      </c>
      <c r="BB16" s="27" t="s">
        <v>27</v>
      </c>
      <c r="BC16" s="27">
        <v>30</v>
      </c>
      <c r="BD16" s="29">
        <f>BC16*10</f>
        <v>300</v>
      </c>
      <c r="BF16" s="136">
        <v>5</v>
      </c>
      <c r="BG16" s="139">
        <f>BF16*20</f>
        <v>100</v>
      </c>
      <c r="BH16" s="27" t="s">
        <v>27</v>
      </c>
      <c r="BI16" s="27">
        <v>10</v>
      </c>
      <c r="BJ16" s="29">
        <f>BI16*10</f>
        <v>100</v>
      </c>
      <c r="BL16" s="153">
        <f>C16+I16+O16+U16+AA16+AG16</f>
        <v>5</v>
      </c>
      <c r="BM16" s="153">
        <f>D16+J16+P16+V16+AB16+AH16</f>
        <v>100</v>
      </c>
      <c r="BN16" s="27" t="s">
        <v>27</v>
      </c>
      <c r="BO16" s="35">
        <f>F16+L16+R16+X16+AD16+AJ16</f>
        <v>4</v>
      </c>
      <c r="BP16" s="35">
        <f>G16+M16+S16+Y16+AE16+AK16</f>
        <v>40</v>
      </c>
      <c r="BQ16" s="9">
        <f>BO16+BO17</f>
        <v>6</v>
      </c>
      <c r="BR16" s="35">
        <f t="shared" ref="BR16:BS16" si="24">AP16+AV16</f>
        <v>12</v>
      </c>
      <c r="BS16" s="35">
        <f t="shared" si="24"/>
        <v>192</v>
      </c>
      <c r="BT16" s="35">
        <f>BQ16+BR16</f>
        <v>18</v>
      </c>
      <c r="BV16" s="153">
        <f>AZ16+BF16</f>
        <v>20</v>
      </c>
      <c r="BW16" s="153">
        <f>BA16+BG16</f>
        <v>400</v>
      </c>
      <c r="BY16" s="172" t="s">
        <v>53</v>
      </c>
      <c r="BZ16" s="151"/>
      <c r="CA16" s="152"/>
      <c r="CC16" s="97"/>
    </row>
    <row r="17" spans="1:81" ht="14.25" customHeight="1" x14ac:dyDescent="0.25">
      <c r="C17" s="137"/>
      <c r="D17" s="140"/>
      <c r="E17" s="27" t="s">
        <v>32</v>
      </c>
      <c r="F17" s="27">
        <v>0</v>
      </c>
      <c r="G17" s="29">
        <f t="shared" si="16"/>
        <v>0</v>
      </c>
      <c r="I17" s="137"/>
      <c r="J17" s="140"/>
      <c r="K17" s="27" t="s">
        <v>32</v>
      </c>
      <c r="L17" s="27">
        <v>0</v>
      </c>
      <c r="M17" s="29">
        <f t="shared" si="17"/>
        <v>0</v>
      </c>
      <c r="O17" s="137"/>
      <c r="P17" s="140"/>
      <c r="Q17" s="27" t="s">
        <v>32</v>
      </c>
      <c r="R17" s="27">
        <v>0</v>
      </c>
      <c r="S17" s="29">
        <f t="shared" si="18"/>
        <v>0</v>
      </c>
      <c r="U17" s="137"/>
      <c r="V17" s="140"/>
      <c r="W17" s="27" t="s">
        <v>32</v>
      </c>
      <c r="X17" s="27">
        <v>0</v>
      </c>
      <c r="Y17" s="29">
        <f t="shared" si="19"/>
        <v>0</v>
      </c>
      <c r="AA17" s="137"/>
      <c r="AB17" s="140"/>
      <c r="AC17" s="27" t="s">
        <v>32</v>
      </c>
      <c r="AD17" s="27">
        <v>0</v>
      </c>
      <c r="AE17" s="29">
        <f t="shared" si="20"/>
        <v>0</v>
      </c>
      <c r="AG17" s="137"/>
      <c r="AH17" s="140"/>
      <c r="AI17" s="27" t="s">
        <v>32</v>
      </c>
      <c r="AJ17" s="27">
        <v>2</v>
      </c>
      <c r="AK17" s="29">
        <f t="shared" si="21"/>
        <v>20</v>
      </c>
      <c r="AM17" s="137"/>
      <c r="AN17" s="140"/>
      <c r="AO17" s="27" t="s">
        <v>32</v>
      </c>
      <c r="AP17" s="27">
        <v>0</v>
      </c>
      <c r="AQ17" s="29">
        <f t="shared" si="22"/>
        <v>0</v>
      </c>
      <c r="AS17" s="137"/>
      <c r="AT17" s="140"/>
      <c r="AU17" s="27" t="s">
        <v>32</v>
      </c>
      <c r="AV17" s="27">
        <v>0</v>
      </c>
      <c r="AW17" s="29">
        <f t="shared" si="23"/>
        <v>0</v>
      </c>
      <c r="AZ17" s="137"/>
      <c r="BA17" s="140"/>
      <c r="BB17" s="27" t="s">
        <v>32</v>
      </c>
      <c r="BC17" s="27">
        <v>0</v>
      </c>
      <c r="BD17" s="29">
        <f t="shared" ref="BD17:BD19" si="25">BC17*12</f>
        <v>0</v>
      </c>
      <c r="BF17" s="137"/>
      <c r="BG17" s="140"/>
      <c r="BH17" s="27" t="s">
        <v>32</v>
      </c>
      <c r="BI17" s="27">
        <v>0</v>
      </c>
      <c r="BJ17" s="29">
        <f t="shared" ref="BJ17:BJ19" si="26">BI17*12</f>
        <v>0</v>
      </c>
      <c r="BL17" s="137"/>
      <c r="BM17" s="137"/>
      <c r="BN17" s="27" t="s">
        <v>32</v>
      </c>
      <c r="BO17" s="35">
        <f>F17+L17+R17+X17+AD17+AJ17</f>
        <v>2</v>
      </c>
      <c r="BP17" s="35">
        <f>G17+M17+S17+Y17+AE17+AK17</f>
        <v>20</v>
      </c>
      <c r="BQ17" s="9"/>
      <c r="BV17" s="137"/>
      <c r="BW17" s="137"/>
      <c r="BY17" s="22" t="s">
        <v>54</v>
      </c>
      <c r="BZ17" s="23" t="s">
        <v>24</v>
      </c>
      <c r="CA17" s="24" t="s">
        <v>25</v>
      </c>
      <c r="CC17" s="97"/>
    </row>
    <row r="18" spans="1:81" ht="14.25" customHeight="1" x14ac:dyDescent="0.25">
      <c r="C18" s="137"/>
      <c r="D18" s="140"/>
      <c r="E18" s="43" t="s">
        <v>35</v>
      </c>
      <c r="F18" s="43">
        <v>0</v>
      </c>
      <c r="G18" s="45">
        <f t="shared" si="16"/>
        <v>0</v>
      </c>
      <c r="I18" s="137"/>
      <c r="J18" s="140"/>
      <c r="K18" s="43" t="s">
        <v>35</v>
      </c>
      <c r="L18" s="43">
        <v>0</v>
      </c>
      <c r="M18" s="45">
        <f t="shared" si="17"/>
        <v>0</v>
      </c>
      <c r="O18" s="137"/>
      <c r="P18" s="140"/>
      <c r="Q18" s="43" t="s">
        <v>35</v>
      </c>
      <c r="R18" s="43">
        <v>0</v>
      </c>
      <c r="S18" s="45">
        <f t="shared" si="18"/>
        <v>0</v>
      </c>
      <c r="U18" s="137"/>
      <c r="V18" s="140"/>
      <c r="W18" s="43" t="s">
        <v>35</v>
      </c>
      <c r="X18" s="43">
        <v>0</v>
      </c>
      <c r="Y18" s="45">
        <f t="shared" si="19"/>
        <v>0</v>
      </c>
      <c r="AA18" s="137"/>
      <c r="AB18" s="140"/>
      <c r="AC18" s="43" t="s">
        <v>35</v>
      </c>
      <c r="AD18" s="43">
        <v>0</v>
      </c>
      <c r="AE18" s="45">
        <f t="shared" si="20"/>
        <v>0</v>
      </c>
      <c r="AG18" s="137"/>
      <c r="AH18" s="140"/>
      <c r="AI18" s="43" t="s">
        <v>35</v>
      </c>
      <c r="AJ18" s="43">
        <v>0</v>
      </c>
      <c r="AK18" s="45">
        <f t="shared" si="21"/>
        <v>0</v>
      </c>
      <c r="AM18" s="137"/>
      <c r="AN18" s="140"/>
      <c r="AO18" s="43" t="s">
        <v>35</v>
      </c>
      <c r="AP18" s="43">
        <v>0</v>
      </c>
      <c r="AQ18" s="45">
        <f t="shared" si="22"/>
        <v>0</v>
      </c>
      <c r="AS18" s="137"/>
      <c r="AT18" s="140"/>
      <c r="AU18" s="43" t="s">
        <v>35</v>
      </c>
      <c r="AV18" s="43">
        <v>0</v>
      </c>
      <c r="AW18" s="45">
        <f t="shared" si="23"/>
        <v>0</v>
      </c>
      <c r="AZ18" s="137"/>
      <c r="BA18" s="140"/>
      <c r="BB18" s="43" t="s">
        <v>35</v>
      </c>
      <c r="BC18" s="43">
        <v>0</v>
      </c>
      <c r="BD18" s="45">
        <f t="shared" si="25"/>
        <v>0</v>
      </c>
      <c r="BF18" s="137"/>
      <c r="BG18" s="140"/>
      <c r="BH18" s="43" t="s">
        <v>35</v>
      </c>
      <c r="BI18" s="43">
        <v>0</v>
      </c>
      <c r="BJ18" s="45">
        <f t="shared" si="26"/>
        <v>0</v>
      </c>
      <c r="BL18" s="137"/>
      <c r="BM18" s="137"/>
      <c r="BN18" s="43" t="s">
        <v>35</v>
      </c>
      <c r="BO18" s="35">
        <f>F18+L18+R18+X18+AD18+AJ18</f>
        <v>0</v>
      </c>
      <c r="BP18" s="35">
        <f>G18+M18+S18+Y18+AE18+AK18</f>
        <v>0</v>
      </c>
      <c r="BQ18" s="9"/>
      <c r="BV18" s="137"/>
      <c r="BW18" s="137"/>
      <c r="BY18" s="62" t="s">
        <v>41</v>
      </c>
      <c r="BZ18" s="64">
        <f>BC10+BI10+BC20+BI20+BC30+BI30+BC40+BI40+BC50+BI50</f>
        <v>200</v>
      </c>
      <c r="CA18" s="65">
        <f t="shared" ref="BZ18:CA18" si="27">BD10+BJ10+BD20+BJ20+BD30+BJ30+BD40+BJ40+BD50+BJ50</f>
        <v>2000</v>
      </c>
    </row>
    <row r="19" spans="1:81" ht="14.25" customHeight="1" x14ac:dyDescent="0.25">
      <c r="C19" s="137"/>
      <c r="D19" s="140"/>
      <c r="E19" s="43" t="s">
        <v>38</v>
      </c>
      <c r="F19" s="43">
        <v>0</v>
      </c>
      <c r="G19" s="45">
        <f t="shared" si="16"/>
        <v>0</v>
      </c>
      <c r="I19" s="137"/>
      <c r="J19" s="140"/>
      <c r="K19" s="43" t="s">
        <v>38</v>
      </c>
      <c r="L19" s="43">
        <v>0</v>
      </c>
      <c r="M19" s="45">
        <f t="shared" si="17"/>
        <v>0</v>
      </c>
      <c r="O19" s="137"/>
      <c r="P19" s="140"/>
      <c r="Q19" s="43" t="s">
        <v>38</v>
      </c>
      <c r="R19" s="43">
        <v>0</v>
      </c>
      <c r="S19" s="45">
        <f t="shared" si="18"/>
        <v>0</v>
      </c>
      <c r="U19" s="137"/>
      <c r="V19" s="140"/>
      <c r="W19" s="43" t="s">
        <v>38</v>
      </c>
      <c r="X19" s="43">
        <v>0</v>
      </c>
      <c r="Y19" s="45">
        <f t="shared" si="19"/>
        <v>0</v>
      </c>
      <c r="AA19" s="137"/>
      <c r="AB19" s="140"/>
      <c r="AC19" s="43" t="s">
        <v>38</v>
      </c>
      <c r="AD19" s="43">
        <v>2</v>
      </c>
      <c r="AE19" s="45">
        <f t="shared" si="20"/>
        <v>20</v>
      </c>
      <c r="AG19" s="137"/>
      <c r="AH19" s="140"/>
      <c r="AI19" s="43" t="s">
        <v>38</v>
      </c>
      <c r="AJ19" s="43">
        <v>2</v>
      </c>
      <c r="AK19" s="45">
        <f t="shared" si="21"/>
        <v>20</v>
      </c>
      <c r="AM19" s="137"/>
      <c r="AN19" s="140"/>
      <c r="AO19" s="43" t="s">
        <v>38</v>
      </c>
      <c r="AP19" s="43">
        <v>0</v>
      </c>
      <c r="AQ19" s="45">
        <f t="shared" si="22"/>
        <v>0</v>
      </c>
      <c r="AS19" s="137"/>
      <c r="AT19" s="140"/>
      <c r="AU19" s="43" t="s">
        <v>38</v>
      </c>
      <c r="AV19" s="43">
        <v>0</v>
      </c>
      <c r="AW19" s="45">
        <f t="shared" si="23"/>
        <v>0</v>
      </c>
      <c r="AZ19" s="137"/>
      <c r="BA19" s="140"/>
      <c r="BB19" s="43" t="s">
        <v>38</v>
      </c>
      <c r="BC19" s="43">
        <v>0</v>
      </c>
      <c r="BD19" s="45">
        <f t="shared" si="25"/>
        <v>0</v>
      </c>
      <c r="BF19" s="137"/>
      <c r="BG19" s="140"/>
      <c r="BH19" s="43" t="s">
        <v>38</v>
      </c>
      <c r="BI19" s="43">
        <v>0</v>
      </c>
      <c r="BJ19" s="45">
        <f t="shared" si="26"/>
        <v>0</v>
      </c>
      <c r="BL19" s="138"/>
      <c r="BM19" s="138"/>
      <c r="BN19" s="43" t="s">
        <v>38</v>
      </c>
      <c r="BO19" s="35">
        <f>F19+L19+R19+X19+AD19+AJ19</f>
        <v>4</v>
      </c>
      <c r="BP19" s="35">
        <f>G19+M19+S19+Y19+AE19+AK19</f>
        <v>40</v>
      </c>
      <c r="BQ19" s="9">
        <f>BO19+BO18</f>
        <v>4</v>
      </c>
      <c r="BR19" s="35">
        <f t="shared" ref="BR19:BS19" si="28">AP19+AV19</f>
        <v>0</v>
      </c>
      <c r="BS19" s="35">
        <f t="shared" si="28"/>
        <v>0</v>
      </c>
      <c r="BT19" s="35">
        <f>BQ19</f>
        <v>4</v>
      </c>
      <c r="BV19" s="138"/>
      <c r="BW19" s="138"/>
      <c r="BY19" s="62" t="s">
        <v>57</v>
      </c>
      <c r="BZ19" s="67">
        <f>AJ40</f>
        <v>10</v>
      </c>
      <c r="CA19" s="65">
        <f>AK40</f>
        <v>100</v>
      </c>
    </row>
    <row r="20" spans="1:81" ht="14.25" customHeight="1" thickBot="1" x14ac:dyDescent="0.3">
      <c r="C20" s="138"/>
      <c r="D20" s="121"/>
      <c r="E20" s="49" t="s">
        <v>40</v>
      </c>
      <c r="F20" s="49">
        <f>F19+F18+F17+F16</f>
        <v>0</v>
      </c>
      <c r="G20" s="50">
        <f>SUM(G16:G19)</f>
        <v>0</v>
      </c>
      <c r="I20" s="138"/>
      <c r="J20" s="121"/>
      <c r="K20" s="49" t="s">
        <v>40</v>
      </c>
      <c r="L20" s="49">
        <f>L19+L18+L17+L16</f>
        <v>0</v>
      </c>
      <c r="M20" s="50">
        <f>SUM(M16:M19)</f>
        <v>0</v>
      </c>
      <c r="O20" s="138"/>
      <c r="P20" s="121"/>
      <c r="Q20" s="49" t="s">
        <v>40</v>
      </c>
      <c r="R20" s="49">
        <f>R19+R18+R17+R16</f>
        <v>0</v>
      </c>
      <c r="S20" s="50">
        <f>SUM(S16:S19)</f>
        <v>0</v>
      </c>
      <c r="U20" s="138"/>
      <c r="V20" s="121"/>
      <c r="W20" s="49" t="s">
        <v>40</v>
      </c>
      <c r="X20" s="49">
        <f>X19+X18+X17+X16</f>
        <v>0</v>
      </c>
      <c r="Y20" s="50">
        <f>SUM(Y16:Y19)</f>
        <v>0</v>
      </c>
      <c r="AA20" s="138"/>
      <c r="AB20" s="121"/>
      <c r="AC20" s="49" t="s">
        <v>40</v>
      </c>
      <c r="AD20" s="49">
        <f>AD19+AD18+AD17+AD16</f>
        <v>4</v>
      </c>
      <c r="AE20" s="50">
        <f>SUM(AE16:AE19)</f>
        <v>40</v>
      </c>
      <c r="AG20" s="138"/>
      <c r="AH20" s="121"/>
      <c r="AI20" s="49" t="s">
        <v>40</v>
      </c>
      <c r="AJ20" s="49">
        <f>AJ19+AJ18+AJ17+AJ16</f>
        <v>6</v>
      </c>
      <c r="AK20" s="50">
        <f>SUM(AK16:AK19)</f>
        <v>60</v>
      </c>
      <c r="AM20" s="138"/>
      <c r="AN20" s="121"/>
      <c r="AO20" s="49" t="s">
        <v>40</v>
      </c>
      <c r="AP20" s="49">
        <f t="shared" ref="AP20:AQ20" si="29">SUM(AP16:AP19)</f>
        <v>10</v>
      </c>
      <c r="AQ20" s="50">
        <f t="shared" si="29"/>
        <v>160</v>
      </c>
      <c r="AS20" s="138"/>
      <c r="AT20" s="121"/>
      <c r="AU20" s="49" t="s">
        <v>40</v>
      </c>
      <c r="AV20" s="49">
        <f t="shared" ref="AV20:AW20" si="30">SUM(AV16:AV19)</f>
        <v>2</v>
      </c>
      <c r="AW20" s="50">
        <f t="shared" si="30"/>
        <v>32</v>
      </c>
      <c r="AZ20" s="138"/>
      <c r="BA20" s="121"/>
      <c r="BB20" s="49" t="s">
        <v>40</v>
      </c>
      <c r="BC20" s="49">
        <f>BC19+BC18+BC17+BC16</f>
        <v>30</v>
      </c>
      <c r="BD20" s="50">
        <f>SUM(BD16:BD19)</f>
        <v>300</v>
      </c>
      <c r="BF20" s="138"/>
      <c r="BG20" s="121"/>
      <c r="BH20" s="49" t="s">
        <v>40</v>
      </c>
      <c r="BI20" s="49">
        <f>BI19+BI18+BI17+BI16</f>
        <v>10</v>
      </c>
      <c r="BJ20" s="50">
        <f>SUM(BJ16:BJ19)</f>
        <v>100</v>
      </c>
      <c r="BL20" s="52"/>
      <c r="BM20" s="52"/>
      <c r="BN20" s="21"/>
      <c r="BO20" s="9">
        <f t="shared" ref="BO20:BP20" si="31">SUM(BO16:BO19)</f>
        <v>10</v>
      </c>
      <c r="BP20" s="9">
        <f t="shared" si="31"/>
        <v>100</v>
      </c>
      <c r="BR20" s="35">
        <f t="shared" ref="BR20:BT20" si="32">SUM(BR16:BR19)</f>
        <v>12</v>
      </c>
      <c r="BS20" s="35">
        <f t="shared" si="32"/>
        <v>192</v>
      </c>
      <c r="BT20" s="9">
        <f t="shared" si="32"/>
        <v>22</v>
      </c>
      <c r="BV20" s="52"/>
      <c r="BW20" s="52"/>
      <c r="BY20" s="53" t="s">
        <v>42</v>
      </c>
      <c r="BZ20" s="71">
        <f>BZ19+BZ18</f>
        <v>210</v>
      </c>
      <c r="CA20" s="72">
        <f t="shared" ref="BZ20:CA20" si="33">CA19+CA18</f>
        <v>2100</v>
      </c>
    </row>
    <row r="21" spans="1:81" ht="31.15" customHeight="1" x14ac:dyDescent="0.2">
      <c r="A21" s="56">
        <v>2</v>
      </c>
      <c r="C21" s="141"/>
      <c r="D21" s="115"/>
      <c r="E21" s="115"/>
      <c r="F21" s="115"/>
      <c r="G21" s="142"/>
      <c r="I21" s="141"/>
      <c r="J21" s="115"/>
      <c r="K21" s="115"/>
      <c r="L21" s="115"/>
      <c r="M21" s="142"/>
      <c r="O21" s="141"/>
      <c r="P21" s="115"/>
      <c r="Q21" s="115"/>
      <c r="R21" s="115"/>
      <c r="S21" s="142"/>
      <c r="U21" s="141"/>
      <c r="V21" s="115"/>
      <c r="W21" s="115"/>
      <c r="X21" s="115"/>
      <c r="Y21" s="142"/>
      <c r="AA21" s="141" t="s">
        <v>60</v>
      </c>
      <c r="AB21" s="115"/>
      <c r="AC21" s="115"/>
      <c r="AD21" s="115"/>
      <c r="AE21" s="142"/>
      <c r="AG21" s="167" t="s">
        <v>98</v>
      </c>
      <c r="AH21" s="168"/>
      <c r="AI21" s="168"/>
      <c r="AJ21" s="168"/>
      <c r="AK21" s="169"/>
      <c r="AM21" s="141" t="s">
        <v>103</v>
      </c>
      <c r="AN21" s="115"/>
      <c r="AO21" s="115"/>
      <c r="AP21" s="115"/>
      <c r="AQ21" s="142"/>
      <c r="AS21" s="141" t="s">
        <v>61</v>
      </c>
      <c r="AT21" s="115"/>
      <c r="AU21" s="115"/>
      <c r="AV21" s="115"/>
      <c r="AW21" s="142"/>
      <c r="AZ21" s="141" t="s">
        <v>48</v>
      </c>
      <c r="BA21" s="115"/>
      <c r="BB21" s="115"/>
      <c r="BC21" s="115"/>
      <c r="BD21" s="142"/>
      <c r="BF21" s="141" t="s">
        <v>62</v>
      </c>
      <c r="BG21" s="115"/>
      <c r="BH21" s="115"/>
      <c r="BI21" s="115"/>
      <c r="BJ21" s="142"/>
    </row>
    <row r="22" spans="1:81" ht="15" customHeight="1" thickBot="1" x14ac:dyDescent="0.25">
      <c r="C22" s="143"/>
      <c r="D22" s="144"/>
      <c r="E22" s="144"/>
      <c r="F22" s="144"/>
      <c r="G22" s="145"/>
      <c r="I22" s="143"/>
      <c r="J22" s="144"/>
      <c r="K22" s="144"/>
      <c r="L22" s="144"/>
      <c r="M22" s="145"/>
      <c r="O22" s="143"/>
      <c r="P22" s="144"/>
      <c r="Q22" s="144"/>
      <c r="R22" s="144"/>
      <c r="S22" s="145"/>
      <c r="U22" s="143"/>
      <c r="V22" s="144"/>
      <c r="W22" s="144"/>
      <c r="X22" s="144"/>
      <c r="Y22" s="145"/>
      <c r="AA22" s="166" t="s">
        <v>63</v>
      </c>
      <c r="AB22" s="144"/>
      <c r="AC22" s="144"/>
      <c r="AD22" s="144"/>
      <c r="AE22" s="145"/>
      <c r="AG22" s="166" t="s">
        <v>96</v>
      </c>
      <c r="AH22" s="144"/>
      <c r="AI22" s="144"/>
      <c r="AJ22" s="144"/>
      <c r="AK22" s="145"/>
      <c r="AM22" s="170" t="s">
        <v>100</v>
      </c>
      <c r="AN22" s="144"/>
      <c r="AO22" s="144"/>
      <c r="AP22" s="144"/>
      <c r="AQ22" s="145"/>
      <c r="AS22" s="171" t="s">
        <v>92</v>
      </c>
      <c r="AT22" s="144"/>
      <c r="AU22" s="144"/>
      <c r="AV22" s="144"/>
      <c r="AW22" s="145"/>
      <c r="AZ22" s="148" t="s">
        <v>64</v>
      </c>
      <c r="BA22" s="144"/>
      <c r="BB22" s="144"/>
      <c r="BC22" s="144"/>
      <c r="BD22" s="145"/>
      <c r="BF22" s="148" t="s">
        <v>65</v>
      </c>
      <c r="BG22" s="144"/>
      <c r="BH22" s="144"/>
      <c r="BI22" s="144"/>
      <c r="BJ22" s="145"/>
    </row>
    <row r="23" spans="1:81" ht="14.25" customHeight="1" x14ac:dyDescent="0.25">
      <c r="BY23" s="12"/>
      <c r="BZ23" s="12"/>
    </row>
    <row r="24" spans="1:81" ht="15" customHeight="1" thickBot="1" x14ac:dyDescent="0.3">
      <c r="BL24" s="9"/>
      <c r="BM24" s="9"/>
      <c r="BN24" s="9"/>
      <c r="BO24" s="149" t="s">
        <v>6</v>
      </c>
      <c r="BP24" s="125"/>
      <c r="BQ24" s="11"/>
      <c r="BR24" s="149" t="s">
        <v>7</v>
      </c>
      <c r="BS24" s="125"/>
      <c r="BV24" s="9"/>
      <c r="BW24" s="9"/>
      <c r="BY24" s="12"/>
      <c r="BZ24" s="12"/>
    </row>
    <row r="25" spans="1:81" ht="14.25" customHeight="1" thickBot="1" x14ac:dyDescent="0.3">
      <c r="C25" s="15" t="s">
        <v>10</v>
      </c>
      <c r="D25" s="16" t="s">
        <v>12</v>
      </c>
      <c r="E25" s="17" t="s">
        <v>13</v>
      </c>
      <c r="F25" s="17" t="s">
        <v>15</v>
      </c>
      <c r="G25" s="19" t="s">
        <v>16</v>
      </c>
      <c r="H25" s="12"/>
      <c r="I25" s="15" t="s">
        <v>10</v>
      </c>
      <c r="J25" s="16" t="s">
        <v>12</v>
      </c>
      <c r="K25" s="17" t="s">
        <v>13</v>
      </c>
      <c r="L25" s="17" t="s">
        <v>15</v>
      </c>
      <c r="M25" s="19" t="s">
        <v>16</v>
      </c>
      <c r="O25" s="15" t="s">
        <v>10</v>
      </c>
      <c r="P25" s="16" t="s">
        <v>12</v>
      </c>
      <c r="Q25" s="17" t="s">
        <v>13</v>
      </c>
      <c r="R25" s="17" t="s">
        <v>15</v>
      </c>
      <c r="S25" s="19" t="s">
        <v>16</v>
      </c>
      <c r="U25" s="15" t="s">
        <v>10</v>
      </c>
      <c r="V25" s="16" t="s">
        <v>12</v>
      </c>
      <c r="W25" s="17" t="s">
        <v>13</v>
      </c>
      <c r="X25" s="17" t="s">
        <v>15</v>
      </c>
      <c r="Y25" s="19" t="s">
        <v>16</v>
      </c>
      <c r="AA25" s="15" t="s">
        <v>10</v>
      </c>
      <c r="AB25" s="16" t="s">
        <v>12</v>
      </c>
      <c r="AC25" s="17" t="s">
        <v>13</v>
      </c>
      <c r="AD25" s="17" t="s">
        <v>15</v>
      </c>
      <c r="AE25" s="19" t="s">
        <v>16</v>
      </c>
      <c r="AG25" s="15" t="s">
        <v>10</v>
      </c>
      <c r="AH25" s="16" t="s">
        <v>12</v>
      </c>
      <c r="AI25" s="17" t="s">
        <v>13</v>
      </c>
      <c r="AJ25" s="17" t="s">
        <v>15</v>
      </c>
      <c r="AK25" s="19" t="s">
        <v>16</v>
      </c>
      <c r="AM25" s="21"/>
      <c r="AN25" s="21"/>
      <c r="AO25" s="12"/>
      <c r="AP25" s="12"/>
      <c r="AQ25" s="12"/>
      <c r="AS25" s="21"/>
      <c r="AT25" s="21"/>
      <c r="AU25" s="12"/>
      <c r="AV25" s="12"/>
      <c r="AW25" s="12"/>
      <c r="AZ25" s="15" t="s">
        <v>10</v>
      </c>
      <c r="BA25" s="16" t="s">
        <v>12</v>
      </c>
      <c r="BB25" s="17" t="s">
        <v>13</v>
      </c>
      <c r="BC25" s="17" t="s">
        <v>15</v>
      </c>
      <c r="BD25" s="19" t="s">
        <v>16</v>
      </c>
      <c r="BF25" s="15" t="s">
        <v>10</v>
      </c>
      <c r="BG25" s="16" t="s">
        <v>12</v>
      </c>
      <c r="BH25" s="17" t="s">
        <v>13</v>
      </c>
      <c r="BI25" s="17" t="s">
        <v>15</v>
      </c>
      <c r="BJ25" s="19" t="s">
        <v>16</v>
      </c>
      <c r="BL25" s="9" t="s">
        <v>19</v>
      </c>
      <c r="BM25" s="9" t="s">
        <v>20</v>
      </c>
      <c r="BN25" s="9"/>
      <c r="BO25" s="9" t="s">
        <v>15</v>
      </c>
      <c r="BP25" s="9" t="s">
        <v>16</v>
      </c>
      <c r="BQ25" s="9" t="s">
        <v>21</v>
      </c>
      <c r="BR25" s="9" t="s">
        <v>15</v>
      </c>
      <c r="BS25" s="9" t="s">
        <v>16</v>
      </c>
      <c r="BT25" s="9" t="s">
        <v>22</v>
      </c>
      <c r="BV25" s="9" t="s">
        <v>19</v>
      </c>
      <c r="BW25" s="9" t="s">
        <v>20</v>
      </c>
      <c r="BY25" s="12"/>
      <c r="BZ25" s="12"/>
    </row>
    <row r="26" spans="1:81" ht="14.25" customHeight="1" x14ac:dyDescent="0.25">
      <c r="C26" s="136"/>
      <c r="D26" s="139">
        <f>C26*20</f>
        <v>0</v>
      </c>
      <c r="E26" s="27" t="s">
        <v>27</v>
      </c>
      <c r="F26" s="27">
        <v>0</v>
      </c>
      <c r="G26" s="29">
        <f t="shared" ref="G26:G29" si="34">F26*10</f>
        <v>0</v>
      </c>
      <c r="H26" s="12"/>
      <c r="I26" s="136"/>
      <c r="J26" s="139">
        <f>I26*20</f>
        <v>0</v>
      </c>
      <c r="K26" s="27" t="s">
        <v>27</v>
      </c>
      <c r="L26" s="27">
        <v>0</v>
      </c>
      <c r="M26" s="29">
        <f t="shared" ref="M26:M29" si="35">L26*10</f>
        <v>0</v>
      </c>
      <c r="O26" s="136"/>
      <c r="P26" s="139">
        <f>O26*20</f>
        <v>0</v>
      </c>
      <c r="Q26" s="27" t="s">
        <v>27</v>
      </c>
      <c r="R26" s="27">
        <v>0</v>
      </c>
      <c r="S26" s="29">
        <f t="shared" ref="S26:S29" si="36">R26*10</f>
        <v>0</v>
      </c>
      <c r="U26" s="136"/>
      <c r="V26" s="139">
        <f>U26*20</f>
        <v>0</v>
      </c>
      <c r="W26" s="27" t="s">
        <v>27</v>
      </c>
      <c r="X26" s="27">
        <v>0</v>
      </c>
      <c r="Y26" s="29">
        <f t="shared" ref="Y26:Y29" si="37">X26*10</f>
        <v>0</v>
      </c>
      <c r="AA26" s="136">
        <v>2</v>
      </c>
      <c r="AB26" s="139">
        <f>AA26*20</f>
        <v>40</v>
      </c>
      <c r="AC26" s="27" t="s">
        <v>27</v>
      </c>
      <c r="AD26" s="27">
        <v>2</v>
      </c>
      <c r="AE26" s="29">
        <f t="shared" ref="AE26:AE29" si="38">AD26*10</f>
        <v>20</v>
      </c>
      <c r="AG26" s="136"/>
      <c r="AH26" s="139">
        <f>AG26*20</f>
        <v>0</v>
      </c>
      <c r="AI26" s="27" t="s">
        <v>27</v>
      </c>
      <c r="AJ26" s="27">
        <v>0</v>
      </c>
      <c r="AK26" s="29">
        <f t="shared" ref="AK26:AK29" si="39">AJ26*10</f>
        <v>0</v>
      </c>
      <c r="AM26" s="33"/>
      <c r="AN26" s="33"/>
      <c r="AO26" s="21"/>
      <c r="AP26" s="21"/>
      <c r="AQ26" s="21"/>
      <c r="AS26" s="33"/>
      <c r="AT26" s="33"/>
      <c r="AU26" s="21"/>
      <c r="AV26" s="21"/>
      <c r="AW26" s="21"/>
      <c r="AZ26" s="136">
        <v>15</v>
      </c>
      <c r="BA26" s="139">
        <f>AZ26*20</f>
        <v>300</v>
      </c>
      <c r="BB26" s="27" t="s">
        <v>27</v>
      </c>
      <c r="BC26" s="27">
        <v>30</v>
      </c>
      <c r="BD26" s="29">
        <f>BC26*10</f>
        <v>300</v>
      </c>
      <c r="BF26" s="136">
        <v>5</v>
      </c>
      <c r="BG26" s="139">
        <f>BF26*20</f>
        <v>100</v>
      </c>
      <c r="BH26" s="27" t="s">
        <v>27</v>
      </c>
      <c r="BI26" s="27">
        <v>10</v>
      </c>
      <c r="BJ26" s="29">
        <f>BI26*10</f>
        <v>100</v>
      </c>
      <c r="BL26" s="153">
        <f>C26+I26+O26+U26+AA26+AG26</f>
        <v>2</v>
      </c>
      <c r="BM26" s="153">
        <f>D26+J26+P26+V26+AB26+AH26</f>
        <v>40</v>
      </c>
      <c r="BN26" s="27" t="s">
        <v>27</v>
      </c>
      <c r="BO26" s="35">
        <f>F26+L26+R26+X26+AD26+AJ26</f>
        <v>2</v>
      </c>
      <c r="BP26" s="35">
        <f>G26+M26+S26+Y26+AE26+AK26</f>
        <v>20</v>
      </c>
      <c r="BQ26" s="9">
        <f>BO26+BO27</f>
        <v>2</v>
      </c>
      <c r="BR26" s="35">
        <f t="shared" ref="BR26:BS26" si="40">AP26+AV26</f>
        <v>0</v>
      </c>
      <c r="BS26" s="35">
        <f t="shared" si="40"/>
        <v>0</v>
      </c>
      <c r="BT26" s="35">
        <f>BQ26+BR26</f>
        <v>2</v>
      </c>
      <c r="BV26" s="153">
        <f>AZ26+BF26</f>
        <v>20</v>
      </c>
      <c r="BW26" s="153">
        <f>BA26+BG26</f>
        <v>400</v>
      </c>
      <c r="BY26" s="154" t="s">
        <v>68</v>
      </c>
      <c r="BZ26" s="155"/>
      <c r="CA26" s="156"/>
    </row>
    <row r="27" spans="1:81" ht="14.25" customHeight="1" x14ac:dyDescent="0.25">
      <c r="C27" s="137"/>
      <c r="D27" s="140"/>
      <c r="E27" s="27" t="s">
        <v>32</v>
      </c>
      <c r="F27" s="27">
        <v>0</v>
      </c>
      <c r="G27" s="29">
        <f t="shared" si="34"/>
        <v>0</v>
      </c>
      <c r="H27" s="12"/>
      <c r="I27" s="137"/>
      <c r="J27" s="140"/>
      <c r="K27" s="27" t="s">
        <v>32</v>
      </c>
      <c r="L27" s="27">
        <v>0</v>
      </c>
      <c r="M27" s="29">
        <f t="shared" si="35"/>
        <v>0</v>
      </c>
      <c r="O27" s="137"/>
      <c r="P27" s="140"/>
      <c r="Q27" s="27" t="s">
        <v>32</v>
      </c>
      <c r="R27" s="27">
        <v>0</v>
      </c>
      <c r="S27" s="29">
        <f t="shared" si="36"/>
        <v>0</v>
      </c>
      <c r="U27" s="137"/>
      <c r="V27" s="140"/>
      <c r="W27" s="27" t="s">
        <v>32</v>
      </c>
      <c r="X27" s="27">
        <v>0</v>
      </c>
      <c r="Y27" s="29">
        <f t="shared" si="37"/>
        <v>0</v>
      </c>
      <c r="AA27" s="137"/>
      <c r="AB27" s="140"/>
      <c r="AC27" s="27" t="s">
        <v>32</v>
      </c>
      <c r="AD27" s="27">
        <v>0</v>
      </c>
      <c r="AE27" s="29">
        <f t="shared" si="38"/>
        <v>0</v>
      </c>
      <c r="AG27" s="137"/>
      <c r="AH27" s="140"/>
      <c r="AI27" s="27" t="s">
        <v>32</v>
      </c>
      <c r="AJ27" s="27">
        <v>0</v>
      </c>
      <c r="AK27" s="29">
        <f t="shared" si="39"/>
        <v>0</v>
      </c>
      <c r="AM27" s="33"/>
      <c r="AN27" s="33"/>
      <c r="AO27" s="21"/>
      <c r="AP27" s="21"/>
      <c r="AQ27" s="21"/>
      <c r="AS27" s="33"/>
      <c r="AT27" s="33"/>
      <c r="AU27" s="21"/>
      <c r="AV27" s="21"/>
      <c r="AW27" s="21"/>
      <c r="AZ27" s="137"/>
      <c r="BA27" s="140"/>
      <c r="BB27" s="27" t="s">
        <v>32</v>
      </c>
      <c r="BC27" s="27">
        <v>0</v>
      </c>
      <c r="BD27" s="29">
        <f t="shared" ref="BD27:BD29" si="41">BC27*12</f>
        <v>0</v>
      </c>
      <c r="BF27" s="137"/>
      <c r="BG27" s="140"/>
      <c r="BH27" s="27" t="s">
        <v>32</v>
      </c>
      <c r="BI27" s="27">
        <v>0</v>
      </c>
      <c r="BJ27" s="29">
        <f t="shared" ref="BJ27:BJ29" si="42">BI27*12</f>
        <v>0</v>
      </c>
      <c r="BL27" s="137"/>
      <c r="BM27" s="137"/>
      <c r="BN27" s="27" t="s">
        <v>32</v>
      </c>
      <c r="BO27" s="35">
        <f>F27+L27+R27+X27+AD27+AJ27</f>
        <v>0</v>
      </c>
      <c r="BP27" s="35">
        <f>G27+M27+S27+Y27+AE27+AK27</f>
        <v>0</v>
      </c>
      <c r="BQ27" s="9"/>
      <c r="BV27" s="137"/>
      <c r="BW27" s="137"/>
      <c r="BY27" s="22" t="s">
        <v>69</v>
      </c>
      <c r="BZ27" s="23" t="s">
        <v>24</v>
      </c>
      <c r="CA27" s="24" t="s">
        <v>25</v>
      </c>
    </row>
    <row r="28" spans="1:81" ht="14.25" customHeight="1" x14ac:dyDescent="0.25">
      <c r="C28" s="137"/>
      <c r="D28" s="140"/>
      <c r="E28" s="43" t="s">
        <v>35</v>
      </c>
      <c r="F28" s="43">
        <v>0</v>
      </c>
      <c r="G28" s="45">
        <f t="shared" si="34"/>
        <v>0</v>
      </c>
      <c r="H28" s="12"/>
      <c r="I28" s="137"/>
      <c r="J28" s="140"/>
      <c r="K28" s="43" t="s">
        <v>35</v>
      </c>
      <c r="L28" s="43">
        <v>0</v>
      </c>
      <c r="M28" s="45">
        <f t="shared" si="35"/>
        <v>0</v>
      </c>
      <c r="O28" s="137"/>
      <c r="P28" s="140"/>
      <c r="Q28" s="43" t="s">
        <v>35</v>
      </c>
      <c r="R28" s="43">
        <v>0</v>
      </c>
      <c r="S28" s="45">
        <f t="shared" si="36"/>
        <v>0</v>
      </c>
      <c r="U28" s="137"/>
      <c r="V28" s="140"/>
      <c r="W28" s="43" t="s">
        <v>35</v>
      </c>
      <c r="X28" s="43">
        <v>0</v>
      </c>
      <c r="Y28" s="45">
        <f t="shared" si="37"/>
        <v>0</v>
      </c>
      <c r="AA28" s="137"/>
      <c r="AB28" s="140"/>
      <c r="AC28" s="43" t="s">
        <v>35</v>
      </c>
      <c r="AD28" s="43">
        <v>0</v>
      </c>
      <c r="AE28" s="45">
        <f t="shared" si="38"/>
        <v>0</v>
      </c>
      <c r="AG28" s="137"/>
      <c r="AH28" s="140"/>
      <c r="AI28" s="43" t="s">
        <v>35</v>
      </c>
      <c r="AJ28" s="43">
        <v>0</v>
      </c>
      <c r="AK28" s="45">
        <f t="shared" si="39"/>
        <v>0</v>
      </c>
      <c r="AM28" s="33"/>
      <c r="AN28" s="33"/>
      <c r="AO28" s="21"/>
      <c r="AP28" s="21"/>
      <c r="AQ28" s="21"/>
      <c r="AS28" s="33"/>
      <c r="AT28" s="33"/>
      <c r="AU28" s="21"/>
      <c r="AV28" s="21"/>
      <c r="AW28" s="21"/>
      <c r="AZ28" s="137"/>
      <c r="BA28" s="140"/>
      <c r="BB28" s="43" t="s">
        <v>35</v>
      </c>
      <c r="BC28" s="43">
        <v>0</v>
      </c>
      <c r="BD28" s="45">
        <f t="shared" si="41"/>
        <v>0</v>
      </c>
      <c r="BF28" s="137"/>
      <c r="BG28" s="140"/>
      <c r="BH28" s="43" t="s">
        <v>35</v>
      </c>
      <c r="BI28" s="43">
        <v>0</v>
      </c>
      <c r="BJ28" s="45">
        <f t="shared" si="42"/>
        <v>0</v>
      </c>
      <c r="BL28" s="137"/>
      <c r="BM28" s="137"/>
      <c r="BN28" s="43" t="s">
        <v>35</v>
      </c>
      <c r="BO28" s="35">
        <f>F28+L28+R28+X28+AD28+AJ28</f>
        <v>0</v>
      </c>
      <c r="BP28" s="35">
        <f>G28+M28+S28+Y28+AE28+AK28</f>
        <v>0</v>
      </c>
      <c r="BQ28" s="9"/>
      <c r="BV28" s="137"/>
      <c r="BW28" s="137"/>
      <c r="BY28" s="77" t="s">
        <v>52</v>
      </c>
      <c r="BZ28" s="66">
        <f>AJ50</f>
        <v>24</v>
      </c>
      <c r="CA28" s="65">
        <f>AK50</f>
        <v>240</v>
      </c>
    </row>
    <row r="29" spans="1:81" ht="14.25" customHeight="1" thickBot="1" x14ac:dyDescent="0.3">
      <c r="C29" s="137"/>
      <c r="D29" s="140"/>
      <c r="E29" s="43" t="s">
        <v>38</v>
      </c>
      <c r="F29" s="43">
        <v>0</v>
      </c>
      <c r="G29" s="45">
        <f t="shared" si="34"/>
        <v>0</v>
      </c>
      <c r="H29" s="12"/>
      <c r="I29" s="137"/>
      <c r="J29" s="140"/>
      <c r="K29" s="43" t="s">
        <v>38</v>
      </c>
      <c r="L29" s="43">
        <v>0</v>
      </c>
      <c r="M29" s="45">
        <f t="shared" si="35"/>
        <v>0</v>
      </c>
      <c r="O29" s="137"/>
      <c r="P29" s="140"/>
      <c r="Q29" s="43" t="s">
        <v>38</v>
      </c>
      <c r="R29" s="43">
        <v>0</v>
      </c>
      <c r="S29" s="45">
        <f t="shared" si="36"/>
        <v>0</v>
      </c>
      <c r="U29" s="137"/>
      <c r="V29" s="140"/>
      <c r="W29" s="43" t="s">
        <v>38</v>
      </c>
      <c r="X29" s="43">
        <v>0</v>
      </c>
      <c r="Y29" s="45">
        <f t="shared" si="37"/>
        <v>0</v>
      </c>
      <c r="AA29" s="137"/>
      <c r="AB29" s="140"/>
      <c r="AC29" s="43" t="s">
        <v>38</v>
      </c>
      <c r="AD29" s="43">
        <v>2</v>
      </c>
      <c r="AE29" s="45">
        <f t="shared" si="38"/>
        <v>20</v>
      </c>
      <c r="AG29" s="137"/>
      <c r="AH29" s="140"/>
      <c r="AI29" s="43" t="s">
        <v>38</v>
      </c>
      <c r="AJ29" s="43">
        <v>0</v>
      </c>
      <c r="AK29" s="45">
        <f t="shared" si="39"/>
        <v>0</v>
      </c>
      <c r="AM29" s="33"/>
      <c r="AN29" s="33"/>
      <c r="AO29" s="21"/>
      <c r="AP29" s="21"/>
      <c r="AQ29" s="21"/>
      <c r="AS29" s="33"/>
      <c r="AT29" s="33"/>
      <c r="AU29" s="21"/>
      <c r="AV29" s="21"/>
      <c r="AW29" s="21"/>
      <c r="AZ29" s="137"/>
      <c r="BA29" s="140"/>
      <c r="BB29" s="43" t="s">
        <v>38</v>
      </c>
      <c r="BC29" s="43">
        <v>0</v>
      </c>
      <c r="BD29" s="45">
        <f t="shared" si="41"/>
        <v>0</v>
      </c>
      <c r="BF29" s="137"/>
      <c r="BG29" s="140"/>
      <c r="BH29" s="43" t="s">
        <v>38</v>
      </c>
      <c r="BI29" s="43">
        <v>0</v>
      </c>
      <c r="BJ29" s="45">
        <f t="shared" si="42"/>
        <v>0</v>
      </c>
      <c r="BL29" s="138"/>
      <c r="BM29" s="138"/>
      <c r="BN29" s="43" t="s">
        <v>38</v>
      </c>
      <c r="BO29" s="35">
        <f>F29+L29+R29+X29+AD29+AJ29</f>
        <v>2</v>
      </c>
      <c r="BP29" s="35">
        <f>G29+M29+S29+Y29+AE29+AK29</f>
        <v>20</v>
      </c>
      <c r="BQ29" s="9">
        <f>BO29+BO28</f>
        <v>2</v>
      </c>
      <c r="BR29" s="35">
        <f t="shared" ref="BR29:BS29" si="43">AP29+AV29</f>
        <v>0</v>
      </c>
      <c r="BS29" s="35">
        <f t="shared" si="43"/>
        <v>0</v>
      </c>
      <c r="BT29" s="35">
        <f>BQ29</f>
        <v>2</v>
      </c>
      <c r="BV29" s="138"/>
      <c r="BW29" s="138"/>
      <c r="BY29" s="78" t="s">
        <v>42</v>
      </c>
      <c r="BZ29" s="79">
        <f>SUM(BZ28)</f>
        <v>24</v>
      </c>
      <c r="CA29" s="80">
        <f>SUM(CA28)</f>
        <v>240</v>
      </c>
    </row>
    <row r="30" spans="1:81" ht="14.25" customHeight="1" x14ac:dyDescent="0.25">
      <c r="C30" s="138"/>
      <c r="D30" s="121"/>
      <c r="E30" s="49" t="s">
        <v>40</v>
      </c>
      <c r="F30" s="49">
        <f>F29+F28+F27+F26</f>
        <v>0</v>
      </c>
      <c r="G30" s="50">
        <f>SUM(G26:G29)</f>
        <v>0</v>
      </c>
      <c r="H30" s="12"/>
      <c r="I30" s="138"/>
      <c r="J30" s="121"/>
      <c r="K30" s="49" t="s">
        <v>40</v>
      </c>
      <c r="L30" s="49">
        <f>L29+L28+L27+L26</f>
        <v>0</v>
      </c>
      <c r="M30" s="50">
        <f>SUM(M26:M29)</f>
        <v>0</v>
      </c>
      <c r="O30" s="138"/>
      <c r="P30" s="121"/>
      <c r="Q30" s="49" t="s">
        <v>40</v>
      </c>
      <c r="R30" s="49">
        <f>R29+R28+R27+R26</f>
        <v>0</v>
      </c>
      <c r="S30" s="50">
        <f>SUM(S26:S29)</f>
        <v>0</v>
      </c>
      <c r="U30" s="138"/>
      <c r="V30" s="121"/>
      <c r="W30" s="49" t="s">
        <v>40</v>
      </c>
      <c r="X30" s="49">
        <f>X29+X28+X27+X26</f>
        <v>0</v>
      </c>
      <c r="Y30" s="50">
        <f>SUM(Y26:Y29)</f>
        <v>0</v>
      </c>
      <c r="AA30" s="138"/>
      <c r="AB30" s="121"/>
      <c r="AC30" s="49" t="s">
        <v>40</v>
      </c>
      <c r="AD30" s="49">
        <f>AD29+AD28+AD27+AD26</f>
        <v>4</v>
      </c>
      <c r="AE30" s="50">
        <f>SUM(AE26:AE29)</f>
        <v>40</v>
      </c>
      <c r="AG30" s="138"/>
      <c r="AH30" s="121"/>
      <c r="AI30" s="49" t="s">
        <v>40</v>
      </c>
      <c r="AJ30" s="49">
        <f>AJ29+AJ28+AJ27+AJ26</f>
        <v>0</v>
      </c>
      <c r="AK30" s="50">
        <f>SUM(AK26:AK29)</f>
        <v>0</v>
      </c>
      <c r="AM30" s="33"/>
      <c r="AN30" s="33"/>
      <c r="AO30" s="21"/>
      <c r="AP30" s="21"/>
      <c r="AQ30" s="21"/>
      <c r="AS30" s="33"/>
      <c r="AT30" s="33"/>
      <c r="AU30" s="21"/>
      <c r="AV30" s="21"/>
      <c r="AW30" s="21"/>
      <c r="AZ30" s="138"/>
      <c r="BA30" s="121"/>
      <c r="BB30" s="49" t="s">
        <v>40</v>
      </c>
      <c r="BC30" s="49">
        <f>BC29+BC28+BC27+BC26</f>
        <v>30</v>
      </c>
      <c r="BD30" s="50">
        <f>SUM(BD26:BD29)</f>
        <v>300</v>
      </c>
      <c r="BF30" s="138"/>
      <c r="BG30" s="121"/>
      <c r="BH30" s="49" t="s">
        <v>40</v>
      </c>
      <c r="BI30" s="49">
        <f>BI29+BI28+BI27+BI26</f>
        <v>10</v>
      </c>
      <c r="BJ30" s="50">
        <f>SUM(BJ26:BJ29)</f>
        <v>100</v>
      </c>
      <c r="BL30" s="52"/>
      <c r="BM30" s="52"/>
      <c r="BN30" s="21"/>
      <c r="BO30" s="9">
        <f t="shared" ref="BO30:BP30" si="44">SUM(BO26:BO29)</f>
        <v>4</v>
      </c>
      <c r="BP30" s="9">
        <f t="shared" si="44"/>
        <v>40</v>
      </c>
      <c r="BR30" s="35">
        <f t="shared" ref="BR30:BT30" si="45">SUM(BR26:BR29)</f>
        <v>0</v>
      </c>
      <c r="BS30" s="35">
        <f t="shared" si="45"/>
        <v>0</v>
      </c>
      <c r="BT30" s="9">
        <f t="shared" si="45"/>
        <v>4</v>
      </c>
      <c r="BV30" s="52"/>
      <c r="BW30" s="52"/>
      <c r="BY30" s="9"/>
      <c r="BZ30" s="9"/>
      <c r="CA30" s="9"/>
    </row>
    <row r="31" spans="1:81" ht="32.450000000000003" customHeight="1" x14ac:dyDescent="0.25">
      <c r="A31" s="56">
        <v>3</v>
      </c>
      <c r="C31" s="141"/>
      <c r="D31" s="115"/>
      <c r="E31" s="115"/>
      <c r="F31" s="115"/>
      <c r="G31" s="142"/>
      <c r="H31" s="12"/>
      <c r="I31" s="141"/>
      <c r="J31" s="115"/>
      <c r="K31" s="115"/>
      <c r="L31" s="115"/>
      <c r="M31" s="142"/>
      <c r="O31" s="165"/>
      <c r="P31" s="115"/>
      <c r="Q31" s="115"/>
      <c r="R31" s="115"/>
      <c r="S31" s="142"/>
      <c r="U31" s="141"/>
      <c r="V31" s="115"/>
      <c r="W31" s="115"/>
      <c r="X31" s="115"/>
      <c r="Y31" s="142"/>
      <c r="AA31" s="141" t="s">
        <v>71</v>
      </c>
      <c r="AB31" s="115"/>
      <c r="AC31" s="115"/>
      <c r="AD31" s="115"/>
      <c r="AE31" s="142"/>
      <c r="AG31" s="141"/>
      <c r="AH31" s="115"/>
      <c r="AI31" s="115"/>
      <c r="AJ31" s="115"/>
      <c r="AK31" s="142"/>
      <c r="AM31" s="58"/>
      <c r="AN31" s="58"/>
      <c r="AO31" s="58"/>
      <c r="AP31" s="21"/>
      <c r="AQ31" s="21"/>
      <c r="AS31" s="58"/>
      <c r="AT31" s="58"/>
      <c r="AU31" s="58"/>
      <c r="AV31" s="21"/>
      <c r="AW31" s="21"/>
      <c r="AZ31" s="141" t="s">
        <v>48</v>
      </c>
      <c r="BA31" s="115"/>
      <c r="BB31" s="115"/>
      <c r="BC31" s="115"/>
      <c r="BD31" s="142"/>
      <c r="BF31" s="141" t="s">
        <v>62</v>
      </c>
      <c r="BG31" s="115"/>
      <c r="BH31" s="115"/>
      <c r="BI31" s="115"/>
      <c r="BJ31" s="142"/>
    </row>
    <row r="32" spans="1:81" ht="15" customHeight="1" thickBot="1" x14ac:dyDescent="0.3">
      <c r="C32" s="146"/>
      <c r="D32" s="144"/>
      <c r="E32" s="144"/>
      <c r="F32" s="144"/>
      <c r="G32" s="145"/>
      <c r="H32" s="12"/>
      <c r="I32" s="143"/>
      <c r="J32" s="144"/>
      <c r="K32" s="144"/>
      <c r="L32" s="144"/>
      <c r="M32" s="145"/>
      <c r="O32" s="143"/>
      <c r="P32" s="144"/>
      <c r="Q32" s="144"/>
      <c r="R32" s="144"/>
      <c r="S32" s="145"/>
      <c r="U32" s="143"/>
      <c r="V32" s="144"/>
      <c r="W32" s="144"/>
      <c r="X32" s="144"/>
      <c r="Y32" s="145"/>
      <c r="AA32" s="166" t="s">
        <v>72</v>
      </c>
      <c r="AB32" s="144"/>
      <c r="AC32" s="144"/>
      <c r="AD32" s="144"/>
      <c r="AE32" s="145"/>
      <c r="AG32" s="143"/>
      <c r="AH32" s="144"/>
      <c r="AI32" s="144"/>
      <c r="AJ32" s="144"/>
      <c r="AK32" s="145"/>
      <c r="AM32" s="13"/>
      <c r="AN32" s="13"/>
      <c r="AO32" s="13"/>
      <c r="AP32" s="13"/>
      <c r="AQ32" s="13"/>
      <c r="AS32" s="13"/>
      <c r="AT32" s="13"/>
      <c r="AU32" s="13"/>
      <c r="AV32" s="13"/>
      <c r="AW32" s="13"/>
      <c r="AZ32" s="148" t="s">
        <v>73</v>
      </c>
      <c r="BA32" s="144"/>
      <c r="BB32" s="144"/>
      <c r="BC32" s="144"/>
      <c r="BD32" s="145"/>
      <c r="BF32" s="148" t="s">
        <v>74</v>
      </c>
      <c r="BG32" s="144"/>
      <c r="BH32" s="144"/>
      <c r="BI32" s="144"/>
      <c r="BJ32" s="145"/>
    </row>
    <row r="33" spans="1:81" ht="14.25" customHeight="1" x14ac:dyDescent="0.25">
      <c r="AS33" s="12"/>
      <c r="AT33" s="12"/>
      <c r="AU33" s="12"/>
      <c r="AV33" s="12"/>
      <c r="AW33" s="12"/>
    </row>
    <row r="34" spans="1:81" ht="14.25" customHeight="1" thickBot="1" x14ac:dyDescent="0.3">
      <c r="AJ34" s="82"/>
      <c r="AS34" s="12"/>
      <c r="AT34" s="12"/>
      <c r="AU34" s="12"/>
      <c r="AV34" s="12"/>
      <c r="AW34" s="12"/>
      <c r="BL34" s="9"/>
      <c r="BM34" s="9"/>
      <c r="BN34" s="9"/>
      <c r="BO34" s="149" t="s">
        <v>6</v>
      </c>
      <c r="BP34" s="125"/>
      <c r="BQ34" s="11"/>
      <c r="BR34" s="149" t="s">
        <v>7</v>
      </c>
      <c r="BS34" s="125"/>
      <c r="BV34" s="9"/>
      <c r="BW34" s="9"/>
    </row>
    <row r="35" spans="1:81" ht="14.25" customHeight="1" thickBot="1" x14ac:dyDescent="0.3">
      <c r="C35" s="15" t="s">
        <v>10</v>
      </c>
      <c r="D35" s="16" t="s">
        <v>12</v>
      </c>
      <c r="E35" s="17" t="s">
        <v>13</v>
      </c>
      <c r="F35" s="17" t="s">
        <v>15</v>
      </c>
      <c r="G35" s="19" t="s">
        <v>16</v>
      </c>
      <c r="I35" s="15" t="s">
        <v>10</v>
      </c>
      <c r="J35" s="16" t="s">
        <v>12</v>
      </c>
      <c r="K35" s="17" t="s">
        <v>13</v>
      </c>
      <c r="L35" s="17" t="s">
        <v>15</v>
      </c>
      <c r="M35" s="19" t="s">
        <v>16</v>
      </c>
      <c r="O35" s="15" t="s">
        <v>10</v>
      </c>
      <c r="P35" s="16" t="s">
        <v>12</v>
      </c>
      <c r="Q35" s="17" t="s">
        <v>13</v>
      </c>
      <c r="R35" s="17" t="s">
        <v>15</v>
      </c>
      <c r="S35" s="19" t="s">
        <v>16</v>
      </c>
      <c r="U35" s="15" t="s">
        <v>10</v>
      </c>
      <c r="V35" s="16" t="s">
        <v>12</v>
      </c>
      <c r="W35" s="17" t="s">
        <v>13</v>
      </c>
      <c r="X35" s="17" t="s">
        <v>15</v>
      </c>
      <c r="Y35" s="19" t="s">
        <v>16</v>
      </c>
      <c r="AA35" s="15" t="s">
        <v>10</v>
      </c>
      <c r="AB35" s="16" t="s">
        <v>12</v>
      </c>
      <c r="AC35" s="17" t="s">
        <v>13</v>
      </c>
      <c r="AD35" s="17" t="s">
        <v>15</v>
      </c>
      <c r="AE35" s="19" t="s">
        <v>16</v>
      </c>
      <c r="AG35" s="15" t="s">
        <v>10</v>
      </c>
      <c r="AH35" s="16" t="s">
        <v>12</v>
      </c>
      <c r="AI35" s="17" t="s">
        <v>13</v>
      </c>
      <c r="AJ35" s="17" t="s">
        <v>15</v>
      </c>
      <c r="AK35" s="19" t="s">
        <v>16</v>
      </c>
      <c r="AM35" s="98"/>
      <c r="AN35" s="98"/>
      <c r="AO35" s="99"/>
      <c r="AP35" s="99"/>
      <c r="AQ35" s="99"/>
      <c r="AS35" s="21"/>
      <c r="AT35" s="21"/>
      <c r="AU35" s="12"/>
      <c r="AV35" s="12"/>
      <c r="AW35" s="12"/>
      <c r="AZ35" s="15" t="s">
        <v>10</v>
      </c>
      <c r="BA35" s="16" t="s">
        <v>12</v>
      </c>
      <c r="BB35" s="17" t="s">
        <v>13</v>
      </c>
      <c r="BC35" s="17" t="s">
        <v>15</v>
      </c>
      <c r="BD35" s="19" t="s">
        <v>16</v>
      </c>
      <c r="BF35" s="15" t="s">
        <v>10</v>
      </c>
      <c r="BG35" s="16" t="s">
        <v>12</v>
      </c>
      <c r="BH35" s="17" t="s">
        <v>13</v>
      </c>
      <c r="BI35" s="17" t="s">
        <v>15</v>
      </c>
      <c r="BJ35" s="19" t="s">
        <v>16</v>
      </c>
      <c r="BL35" s="9" t="s">
        <v>19</v>
      </c>
      <c r="BM35" s="9" t="s">
        <v>20</v>
      </c>
      <c r="BN35" s="9"/>
      <c r="BO35" s="9" t="s">
        <v>15</v>
      </c>
      <c r="BP35" s="9" t="s">
        <v>16</v>
      </c>
      <c r="BQ35" s="9" t="s">
        <v>21</v>
      </c>
      <c r="BR35" s="9" t="s">
        <v>15</v>
      </c>
      <c r="BS35" s="9" t="s">
        <v>16</v>
      </c>
      <c r="BT35" s="9" t="s">
        <v>22</v>
      </c>
      <c r="BV35" s="9" t="s">
        <v>19</v>
      </c>
      <c r="BW35" s="9" t="s">
        <v>20</v>
      </c>
    </row>
    <row r="36" spans="1:81" ht="14.25" customHeight="1" x14ac:dyDescent="0.25">
      <c r="C36" s="136"/>
      <c r="D36" s="139">
        <f>C36*20</f>
        <v>0</v>
      </c>
      <c r="E36" s="27" t="s">
        <v>27</v>
      </c>
      <c r="F36" s="27">
        <v>0</v>
      </c>
      <c r="G36" s="29">
        <f t="shared" ref="G36:G39" si="46">F36*10</f>
        <v>0</v>
      </c>
      <c r="I36" s="136"/>
      <c r="J36" s="139">
        <f>I36*20</f>
        <v>0</v>
      </c>
      <c r="K36" s="27" t="s">
        <v>27</v>
      </c>
      <c r="L36" s="27">
        <v>0</v>
      </c>
      <c r="M36" s="29">
        <f t="shared" ref="M36:M39" si="47">L36*10</f>
        <v>0</v>
      </c>
      <c r="O36" s="136"/>
      <c r="P36" s="139">
        <f>O36*20</f>
        <v>0</v>
      </c>
      <c r="Q36" s="27" t="s">
        <v>27</v>
      </c>
      <c r="R36" s="27">
        <v>0</v>
      </c>
      <c r="S36" s="29">
        <f t="shared" ref="S36:S39" si="48">R36*10</f>
        <v>0</v>
      </c>
      <c r="U36" s="136"/>
      <c r="V36" s="139">
        <f>U36*20</f>
        <v>0</v>
      </c>
      <c r="W36" s="27" t="s">
        <v>27</v>
      </c>
      <c r="X36" s="27">
        <v>0</v>
      </c>
      <c r="Y36" s="29">
        <f t="shared" ref="Y36:Y39" si="49">X36*10</f>
        <v>0</v>
      </c>
      <c r="AA36" s="136"/>
      <c r="AB36" s="139">
        <f>AA36*20</f>
        <v>0</v>
      </c>
      <c r="AC36" s="27" t="s">
        <v>27</v>
      </c>
      <c r="AD36" s="27">
        <v>0</v>
      </c>
      <c r="AE36" s="29">
        <f t="shared" ref="AE36:AE39" si="50">AD36*10</f>
        <v>0</v>
      </c>
      <c r="AG36" s="136">
        <v>5</v>
      </c>
      <c r="AH36" s="139">
        <f>AG36*20</f>
        <v>100</v>
      </c>
      <c r="AI36" s="27" t="s">
        <v>27</v>
      </c>
      <c r="AJ36" s="27">
        <v>0</v>
      </c>
      <c r="AK36" s="29">
        <f t="shared" ref="AK36:AK39" si="51">AJ36*10</f>
        <v>0</v>
      </c>
      <c r="AM36" s="157"/>
      <c r="AN36" s="157"/>
      <c r="AO36" s="98"/>
      <c r="AP36" s="98"/>
      <c r="AQ36" s="98"/>
      <c r="AS36" s="33"/>
      <c r="AT36" s="33"/>
      <c r="AU36" s="21"/>
      <c r="AV36" s="21"/>
      <c r="AW36" s="21"/>
      <c r="AZ36" s="136">
        <v>15</v>
      </c>
      <c r="BA36" s="139">
        <f>AZ36*20</f>
        <v>300</v>
      </c>
      <c r="BB36" s="27" t="s">
        <v>27</v>
      </c>
      <c r="BC36" s="27">
        <v>30</v>
      </c>
      <c r="BD36" s="29">
        <f>BC36*10</f>
        <v>300</v>
      </c>
      <c r="BF36" s="136">
        <v>5</v>
      </c>
      <c r="BG36" s="139">
        <f>BF36*20</f>
        <v>100</v>
      </c>
      <c r="BH36" s="27" t="s">
        <v>27</v>
      </c>
      <c r="BI36" s="27">
        <v>10</v>
      </c>
      <c r="BJ36" s="29">
        <f>BI36*10</f>
        <v>100</v>
      </c>
      <c r="BL36" s="153">
        <f>C36+I36+O36+U36+AA36+AG36</f>
        <v>5</v>
      </c>
      <c r="BM36" s="153">
        <f>D36+J36+P36+V36+AB36+AH36</f>
        <v>100</v>
      </c>
      <c r="BN36" s="27" t="s">
        <v>27</v>
      </c>
      <c r="BO36" s="35">
        <f>AJ36+L36+R36+X36+AD36+F36</f>
        <v>0</v>
      </c>
      <c r="BP36" s="35">
        <f>AK36+M36+S36+Y36+AE36+G36</f>
        <v>0</v>
      </c>
      <c r="BQ36" s="9">
        <f>BO36+BO37</f>
        <v>0</v>
      </c>
      <c r="BR36" s="35">
        <f t="shared" ref="BR36:BS36" si="52">AP36+AV36</f>
        <v>0</v>
      </c>
      <c r="BS36" s="35">
        <f t="shared" si="52"/>
        <v>0</v>
      </c>
      <c r="BT36" s="35">
        <f>BQ36+BR36</f>
        <v>0</v>
      </c>
      <c r="BV36" s="153">
        <f>AZ36+BF36</f>
        <v>20</v>
      </c>
      <c r="BW36" s="153">
        <f>BA36+BG36</f>
        <v>400</v>
      </c>
      <c r="BY36" s="154" t="s">
        <v>77</v>
      </c>
      <c r="BZ36" s="155"/>
      <c r="CA36" s="156"/>
    </row>
    <row r="37" spans="1:81" ht="14.25" customHeight="1" x14ac:dyDescent="0.25">
      <c r="C37" s="137"/>
      <c r="D37" s="140"/>
      <c r="E37" s="27" t="s">
        <v>32</v>
      </c>
      <c r="F37" s="27">
        <v>0</v>
      </c>
      <c r="G37" s="29">
        <f t="shared" si="46"/>
        <v>0</v>
      </c>
      <c r="I37" s="137"/>
      <c r="J37" s="140"/>
      <c r="K37" s="27" t="s">
        <v>32</v>
      </c>
      <c r="L37" s="27">
        <v>0</v>
      </c>
      <c r="M37" s="29">
        <f t="shared" si="47"/>
        <v>0</v>
      </c>
      <c r="O37" s="137"/>
      <c r="P37" s="140"/>
      <c r="Q37" s="27" t="s">
        <v>32</v>
      </c>
      <c r="R37" s="27">
        <v>0</v>
      </c>
      <c r="S37" s="29">
        <f t="shared" si="48"/>
        <v>0</v>
      </c>
      <c r="U37" s="137"/>
      <c r="V37" s="140"/>
      <c r="W37" s="27" t="s">
        <v>32</v>
      </c>
      <c r="X37" s="27">
        <v>0</v>
      </c>
      <c r="Y37" s="29">
        <f t="shared" si="49"/>
        <v>0</v>
      </c>
      <c r="AA37" s="137"/>
      <c r="AB37" s="140"/>
      <c r="AC37" s="27" t="s">
        <v>32</v>
      </c>
      <c r="AD37" s="27">
        <v>0</v>
      </c>
      <c r="AE37" s="29">
        <f t="shared" si="50"/>
        <v>0</v>
      </c>
      <c r="AG37" s="137"/>
      <c r="AH37" s="140"/>
      <c r="AI37" s="27" t="s">
        <v>32</v>
      </c>
      <c r="AJ37" s="27">
        <v>0</v>
      </c>
      <c r="AK37" s="29">
        <f t="shared" si="51"/>
        <v>0</v>
      </c>
      <c r="AM37" s="112"/>
      <c r="AN37" s="112"/>
      <c r="AO37" s="98"/>
      <c r="AP37" s="98"/>
      <c r="AQ37" s="98"/>
      <c r="AS37" s="33"/>
      <c r="AT37" s="33"/>
      <c r="AU37" s="21"/>
      <c r="AV37" s="21"/>
      <c r="AW37" s="21"/>
      <c r="AZ37" s="137"/>
      <c r="BA37" s="140"/>
      <c r="BB37" s="27" t="s">
        <v>32</v>
      </c>
      <c r="BC37" s="27">
        <v>0</v>
      </c>
      <c r="BD37" s="29">
        <f t="shared" ref="BD37:BD39" si="53">BC37*12</f>
        <v>0</v>
      </c>
      <c r="BF37" s="137"/>
      <c r="BG37" s="140"/>
      <c r="BH37" s="27" t="s">
        <v>32</v>
      </c>
      <c r="BI37" s="27">
        <v>0</v>
      </c>
      <c r="BJ37" s="29">
        <f t="shared" ref="BJ37:BJ39" si="54">BI37*12</f>
        <v>0</v>
      </c>
      <c r="BL37" s="137"/>
      <c r="BM37" s="137"/>
      <c r="BN37" s="27" t="s">
        <v>32</v>
      </c>
      <c r="BO37" s="35">
        <f>AJ37+L37+R37+X37+AD37+F37</f>
        <v>0</v>
      </c>
      <c r="BP37" s="35">
        <f>AK37+M37+S37+Y37+AE37+G37</f>
        <v>0</v>
      </c>
      <c r="BQ37" s="9"/>
      <c r="BV37" s="137"/>
      <c r="BW37" s="137"/>
      <c r="BY37" s="22"/>
      <c r="BZ37" s="23" t="s">
        <v>24</v>
      </c>
      <c r="CA37" s="24" t="s">
        <v>25</v>
      </c>
    </row>
    <row r="38" spans="1:81" ht="14.25" customHeight="1" thickBot="1" x14ac:dyDescent="0.3">
      <c r="C38" s="137"/>
      <c r="D38" s="140"/>
      <c r="E38" s="43" t="s">
        <v>35</v>
      </c>
      <c r="F38" s="43">
        <v>0</v>
      </c>
      <c r="G38" s="45">
        <f t="shared" si="46"/>
        <v>0</v>
      </c>
      <c r="I38" s="137"/>
      <c r="J38" s="140"/>
      <c r="K38" s="43" t="s">
        <v>35</v>
      </c>
      <c r="L38" s="43">
        <v>0</v>
      </c>
      <c r="M38" s="45">
        <f t="shared" si="47"/>
        <v>0</v>
      </c>
      <c r="O38" s="137"/>
      <c r="P38" s="140"/>
      <c r="Q38" s="43" t="s">
        <v>35</v>
      </c>
      <c r="R38" s="43">
        <v>0</v>
      </c>
      <c r="S38" s="45">
        <f t="shared" si="48"/>
        <v>0</v>
      </c>
      <c r="U38" s="137"/>
      <c r="V38" s="140"/>
      <c r="W38" s="43" t="s">
        <v>35</v>
      </c>
      <c r="X38" s="43">
        <v>0</v>
      </c>
      <c r="Y38" s="45">
        <f t="shared" si="49"/>
        <v>0</v>
      </c>
      <c r="AA38" s="137"/>
      <c r="AB38" s="140"/>
      <c r="AC38" s="43" t="s">
        <v>35</v>
      </c>
      <c r="AD38" s="43">
        <v>0</v>
      </c>
      <c r="AE38" s="45">
        <f t="shared" si="50"/>
        <v>0</v>
      </c>
      <c r="AG38" s="137"/>
      <c r="AH38" s="140"/>
      <c r="AI38" s="43" t="s">
        <v>35</v>
      </c>
      <c r="AJ38" s="43">
        <v>0</v>
      </c>
      <c r="AK38" s="45">
        <f t="shared" si="51"/>
        <v>0</v>
      </c>
      <c r="AM38" s="112"/>
      <c r="AN38" s="112"/>
      <c r="AO38" s="98"/>
      <c r="AP38" s="98"/>
      <c r="AQ38" s="98"/>
      <c r="AS38" s="33"/>
      <c r="AT38" s="33"/>
      <c r="AU38" s="21"/>
      <c r="AV38" s="21"/>
      <c r="AW38" s="21"/>
      <c r="AZ38" s="137"/>
      <c r="BA38" s="140"/>
      <c r="BB38" s="43" t="s">
        <v>35</v>
      </c>
      <c r="BC38" s="43">
        <v>0</v>
      </c>
      <c r="BD38" s="45">
        <f t="shared" si="53"/>
        <v>0</v>
      </c>
      <c r="BF38" s="137"/>
      <c r="BG38" s="140"/>
      <c r="BH38" s="43" t="s">
        <v>35</v>
      </c>
      <c r="BI38" s="43">
        <v>0</v>
      </c>
      <c r="BJ38" s="45">
        <f t="shared" si="54"/>
        <v>0</v>
      </c>
      <c r="BL38" s="137"/>
      <c r="BM38" s="137"/>
      <c r="BN38" s="43" t="s">
        <v>35</v>
      </c>
      <c r="BO38" s="35">
        <f>AJ38+L38+R38+X38+AD38+F38</f>
        <v>0</v>
      </c>
      <c r="BP38" s="35">
        <f>AK38+M38+S38+Y38+AE38+G38</f>
        <v>0</v>
      </c>
      <c r="BQ38" s="9"/>
      <c r="BV38" s="137"/>
      <c r="BW38" s="137"/>
      <c r="BY38" s="78" t="s">
        <v>78</v>
      </c>
      <c r="BZ38" s="83">
        <f>BZ10+BZ20+BZ29</f>
        <v>292</v>
      </c>
      <c r="CA38" s="84">
        <f>CA10+CA20+CA29</f>
        <v>2920</v>
      </c>
    </row>
    <row r="39" spans="1:81" ht="14.25" customHeight="1" x14ac:dyDescent="0.25">
      <c r="C39" s="137"/>
      <c r="D39" s="140"/>
      <c r="E39" s="43" t="s">
        <v>38</v>
      </c>
      <c r="F39" s="43">
        <v>0</v>
      </c>
      <c r="G39" s="45">
        <f t="shared" si="46"/>
        <v>0</v>
      </c>
      <c r="I39" s="137"/>
      <c r="J39" s="140"/>
      <c r="K39" s="43" t="s">
        <v>38</v>
      </c>
      <c r="L39" s="43">
        <v>0</v>
      </c>
      <c r="M39" s="45">
        <f t="shared" si="47"/>
        <v>0</v>
      </c>
      <c r="O39" s="137"/>
      <c r="P39" s="140"/>
      <c r="Q39" s="43" t="s">
        <v>38</v>
      </c>
      <c r="R39" s="43">
        <v>0</v>
      </c>
      <c r="S39" s="45">
        <f t="shared" si="48"/>
        <v>0</v>
      </c>
      <c r="U39" s="137"/>
      <c r="V39" s="140"/>
      <c r="W39" s="43" t="s">
        <v>38</v>
      </c>
      <c r="X39" s="43">
        <v>0</v>
      </c>
      <c r="Y39" s="45">
        <f t="shared" si="49"/>
        <v>0</v>
      </c>
      <c r="AA39" s="137"/>
      <c r="AB39" s="140"/>
      <c r="AC39" s="43" t="s">
        <v>38</v>
      </c>
      <c r="AD39" s="43">
        <v>0</v>
      </c>
      <c r="AE39" s="45">
        <f t="shared" si="50"/>
        <v>0</v>
      </c>
      <c r="AG39" s="137"/>
      <c r="AH39" s="140"/>
      <c r="AI39" s="43" t="s">
        <v>38</v>
      </c>
      <c r="AJ39" s="43">
        <v>10</v>
      </c>
      <c r="AK39" s="45">
        <f t="shared" si="51"/>
        <v>100</v>
      </c>
      <c r="AM39" s="112"/>
      <c r="AN39" s="112"/>
      <c r="AO39" s="98"/>
      <c r="AP39" s="98"/>
      <c r="AQ39" s="98"/>
      <c r="AS39" s="33"/>
      <c r="AT39" s="33"/>
      <c r="AU39" s="21"/>
      <c r="AV39" s="21"/>
      <c r="AW39" s="21"/>
      <c r="AZ39" s="137"/>
      <c r="BA39" s="140"/>
      <c r="BB39" s="43" t="s">
        <v>38</v>
      </c>
      <c r="BC39" s="43">
        <v>0</v>
      </c>
      <c r="BD39" s="45">
        <f t="shared" si="53"/>
        <v>0</v>
      </c>
      <c r="BF39" s="137"/>
      <c r="BG39" s="140"/>
      <c r="BH39" s="43" t="s">
        <v>38</v>
      </c>
      <c r="BI39" s="43">
        <v>0</v>
      </c>
      <c r="BJ39" s="45">
        <f t="shared" si="54"/>
        <v>0</v>
      </c>
      <c r="BL39" s="138"/>
      <c r="BM39" s="138"/>
      <c r="BN39" s="43" t="s">
        <v>38</v>
      </c>
      <c r="BO39" s="35">
        <f>AJ39+L39+R39+X39+AD39+F39</f>
        <v>10</v>
      </c>
      <c r="BP39" s="35">
        <f>AK39+M39+S39+Y39+AE39+G39</f>
        <v>100</v>
      </c>
      <c r="BQ39" s="9">
        <f>BO39+BO38</f>
        <v>10</v>
      </c>
      <c r="BR39" s="35">
        <f t="shared" ref="BR39:BS39" si="55">AP39+AV39</f>
        <v>0</v>
      </c>
      <c r="BS39" s="35">
        <f t="shared" si="55"/>
        <v>0</v>
      </c>
      <c r="BT39" s="35">
        <f>BQ39</f>
        <v>10</v>
      </c>
      <c r="BV39" s="138"/>
      <c r="BW39" s="138"/>
    </row>
    <row r="40" spans="1:81" ht="14.25" customHeight="1" x14ac:dyDescent="0.25">
      <c r="C40" s="138"/>
      <c r="D40" s="121"/>
      <c r="E40" s="49" t="s">
        <v>40</v>
      </c>
      <c r="F40" s="49">
        <f>F39+F38+F37+F36</f>
        <v>0</v>
      </c>
      <c r="G40" s="50">
        <f>SUM(G36:G39)</f>
        <v>0</v>
      </c>
      <c r="I40" s="138"/>
      <c r="J40" s="121"/>
      <c r="K40" s="49" t="s">
        <v>40</v>
      </c>
      <c r="L40" s="49">
        <f>L39+L38+L37+L36</f>
        <v>0</v>
      </c>
      <c r="M40" s="50">
        <f>SUM(M36:M39)</f>
        <v>0</v>
      </c>
      <c r="O40" s="138"/>
      <c r="P40" s="121"/>
      <c r="Q40" s="49" t="s">
        <v>40</v>
      </c>
      <c r="R40" s="49">
        <f>R39+R38+R37+R36</f>
        <v>0</v>
      </c>
      <c r="S40" s="50">
        <f>SUM(S36:S39)</f>
        <v>0</v>
      </c>
      <c r="U40" s="138"/>
      <c r="V40" s="121"/>
      <c r="W40" s="49" t="s">
        <v>40</v>
      </c>
      <c r="X40" s="49">
        <f>X39+X38+X37+X36</f>
        <v>0</v>
      </c>
      <c r="Y40" s="50">
        <f>SUM(Y36:Y39)</f>
        <v>0</v>
      </c>
      <c r="AA40" s="138"/>
      <c r="AB40" s="121"/>
      <c r="AC40" s="49" t="s">
        <v>40</v>
      </c>
      <c r="AD40" s="49">
        <f>AD39+AD38+AD37+AD36</f>
        <v>0</v>
      </c>
      <c r="AE40" s="50">
        <f>SUM(AE36:AE39)</f>
        <v>0</v>
      </c>
      <c r="AG40" s="138"/>
      <c r="AH40" s="121"/>
      <c r="AI40" s="49" t="s">
        <v>40</v>
      </c>
      <c r="AJ40" s="49">
        <f>AJ39+AJ38+AJ37+AJ36</f>
        <v>10</v>
      </c>
      <c r="AK40" s="50">
        <f>SUM(AK36:AK39)</f>
        <v>100</v>
      </c>
      <c r="AM40" s="112"/>
      <c r="AN40" s="112"/>
      <c r="AO40" s="98"/>
      <c r="AP40" s="98"/>
      <c r="AQ40" s="98"/>
      <c r="AS40" s="33"/>
      <c r="AT40" s="33"/>
      <c r="AU40" s="21"/>
      <c r="AV40" s="21"/>
      <c r="AW40" s="21"/>
      <c r="AZ40" s="138"/>
      <c r="BA40" s="121"/>
      <c r="BB40" s="49" t="s">
        <v>40</v>
      </c>
      <c r="BC40" s="49">
        <f>BC39+BC38+BC37+BC36</f>
        <v>30</v>
      </c>
      <c r="BD40" s="50">
        <f>SUM(BD36:BD39)</f>
        <v>300</v>
      </c>
      <c r="BF40" s="138"/>
      <c r="BG40" s="121"/>
      <c r="BH40" s="49" t="s">
        <v>40</v>
      </c>
      <c r="BI40" s="49">
        <f>BI39+BI38+BI37+BI36</f>
        <v>10</v>
      </c>
      <c r="BJ40" s="50">
        <f>SUM(BJ36:BJ39)</f>
        <v>100</v>
      </c>
      <c r="BL40" s="52"/>
      <c r="BM40" s="52"/>
      <c r="BN40" s="21"/>
      <c r="BO40" s="9">
        <f t="shared" ref="BO40:BP40" si="56">SUM(BO36:BO39)</f>
        <v>10</v>
      </c>
      <c r="BP40" s="9">
        <f t="shared" si="56"/>
        <v>100</v>
      </c>
      <c r="BR40" s="35">
        <f t="shared" ref="BR40:BT40" si="57">SUM(BR36:BR39)</f>
        <v>0</v>
      </c>
      <c r="BS40" s="35">
        <f t="shared" si="57"/>
        <v>0</v>
      </c>
      <c r="BT40" s="9">
        <f t="shared" si="57"/>
        <v>10</v>
      </c>
      <c r="BV40" s="52"/>
      <c r="BW40" s="52"/>
    </row>
    <row r="41" spans="1:81" ht="30.6" customHeight="1" x14ac:dyDescent="0.2">
      <c r="A41" s="56">
        <v>4</v>
      </c>
      <c r="C41" s="141"/>
      <c r="D41" s="115"/>
      <c r="E41" s="115"/>
      <c r="F41" s="115"/>
      <c r="G41" s="142"/>
      <c r="I41" s="141"/>
      <c r="J41" s="115"/>
      <c r="K41" s="115"/>
      <c r="L41" s="115"/>
      <c r="M41" s="142"/>
      <c r="O41" s="141"/>
      <c r="P41" s="115"/>
      <c r="Q41" s="115"/>
      <c r="R41" s="115"/>
      <c r="S41" s="142"/>
      <c r="U41" s="141"/>
      <c r="V41" s="115"/>
      <c r="W41" s="115"/>
      <c r="X41" s="115"/>
      <c r="Y41" s="142"/>
      <c r="AA41" s="141"/>
      <c r="AB41" s="115"/>
      <c r="AC41" s="115"/>
      <c r="AD41" s="115"/>
      <c r="AE41" s="142"/>
      <c r="AG41" s="141" t="s">
        <v>57</v>
      </c>
      <c r="AH41" s="115"/>
      <c r="AI41" s="115"/>
      <c r="AJ41" s="115"/>
      <c r="AK41" s="142"/>
      <c r="AM41" s="111"/>
      <c r="AN41" s="112"/>
      <c r="AO41" s="112"/>
      <c r="AP41" s="112"/>
      <c r="AQ41" s="112"/>
      <c r="AS41" s="58"/>
      <c r="AT41" s="58"/>
      <c r="AU41" s="58"/>
      <c r="AV41" s="58"/>
      <c r="AW41" s="58"/>
      <c r="AZ41" s="141" t="s">
        <v>48</v>
      </c>
      <c r="BA41" s="115"/>
      <c r="BB41" s="115"/>
      <c r="BC41" s="115"/>
      <c r="BD41" s="142"/>
      <c r="BF41" s="141" t="s">
        <v>62</v>
      </c>
      <c r="BG41" s="115"/>
      <c r="BH41" s="115"/>
      <c r="BI41" s="115"/>
      <c r="BJ41" s="142"/>
    </row>
    <row r="42" spans="1:81" ht="14.25" customHeight="1" thickBot="1" x14ac:dyDescent="0.25">
      <c r="C42" s="143"/>
      <c r="D42" s="144"/>
      <c r="E42" s="144"/>
      <c r="F42" s="144"/>
      <c r="G42" s="145"/>
      <c r="I42" s="143"/>
      <c r="J42" s="144"/>
      <c r="K42" s="144"/>
      <c r="L42" s="144"/>
      <c r="M42" s="145"/>
      <c r="O42" s="143"/>
      <c r="P42" s="144"/>
      <c r="Q42" s="144"/>
      <c r="R42" s="144"/>
      <c r="S42" s="145"/>
      <c r="U42" s="143"/>
      <c r="V42" s="144"/>
      <c r="W42" s="144"/>
      <c r="X42" s="144"/>
      <c r="Y42" s="145"/>
      <c r="AA42" s="143"/>
      <c r="AB42" s="144"/>
      <c r="AC42" s="144"/>
      <c r="AD42" s="144"/>
      <c r="AE42" s="145"/>
      <c r="AG42" s="188" t="s">
        <v>89</v>
      </c>
      <c r="AH42" s="189"/>
      <c r="AI42" s="189"/>
      <c r="AJ42" s="189"/>
      <c r="AK42" s="190"/>
      <c r="AM42" s="147"/>
      <c r="AN42" s="112"/>
      <c r="AO42" s="112"/>
      <c r="AP42" s="112"/>
      <c r="AQ42" s="112"/>
      <c r="AS42" s="13"/>
      <c r="AT42" s="13"/>
      <c r="AU42" s="13"/>
      <c r="AV42" s="13"/>
      <c r="AW42" s="13"/>
      <c r="AZ42" s="148" t="s">
        <v>79</v>
      </c>
      <c r="BA42" s="144"/>
      <c r="BB42" s="144"/>
      <c r="BC42" s="144"/>
      <c r="BD42" s="145"/>
      <c r="BF42" s="148" t="s">
        <v>80</v>
      </c>
      <c r="BG42" s="144"/>
      <c r="BH42" s="144"/>
      <c r="BI42" s="144"/>
      <c r="BJ42" s="145"/>
    </row>
    <row r="43" spans="1:81" ht="14.25" customHeight="1" x14ac:dyDescent="0.25">
      <c r="AS43" s="12"/>
      <c r="AT43" s="12"/>
      <c r="AU43" s="12"/>
      <c r="AV43" s="12"/>
      <c r="AW43" s="12"/>
    </row>
    <row r="44" spans="1:81" ht="14.25" customHeight="1" thickBot="1" x14ac:dyDescent="0.3">
      <c r="AS44" s="12"/>
      <c r="AT44" s="12"/>
      <c r="AU44" s="12"/>
      <c r="AV44" s="12"/>
      <c r="AW44" s="12"/>
      <c r="BL44" s="9"/>
      <c r="BM44" s="9"/>
      <c r="BN44" s="9"/>
      <c r="BO44" s="149" t="s">
        <v>6</v>
      </c>
      <c r="BP44" s="125"/>
      <c r="BQ44" s="11"/>
      <c r="BR44" s="149" t="s">
        <v>7</v>
      </c>
      <c r="BS44" s="125"/>
      <c r="BV44" s="9"/>
      <c r="BW44" s="9"/>
    </row>
    <row r="45" spans="1:81" ht="14.25" customHeight="1" x14ac:dyDescent="0.25">
      <c r="C45" s="15" t="s">
        <v>10</v>
      </c>
      <c r="D45" s="16" t="s">
        <v>12</v>
      </c>
      <c r="E45" s="17" t="s">
        <v>13</v>
      </c>
      <c r="F45" s="17" t="s">
        <v>15</v>
      </c>
      <c r="G45" s="19" t="s">
        <v>16</v>
      </c>
      <c r="I45" s="15" t="s">
        <v>10</v>
      </c>
      <c r="J45" s="16" t="s">
        <v>12</v>
      </c>
      <c r="K45" s="17" t="s">
        <v>13</v>
      </c>
      <c r="L45" s="17" t="s">
        <v>15</v>
      </c>
      <c r="M45" s="19" t="s">
        <v>16</v>
      </c>
      <c r="O45" s="15" t="s">
        <v>10</v>
      </c>
      <c r="P45" s="16" t="s">
        <v>12</v>
      </c>
      <c r="Q45" s="17" t="s">
        <v>13</v>
      </c>
      <c r="R45" s="17" t="s">
        <v>15</v>
      </c>
      <c r="S45" s="19" t="s">
        <v>16</v>
      </c>
      <c r="U45" s="15" t="s">
        <v>10</v>
      </c>
      <c r="V45" s="16" t="s">
        <v>12</v>
      </c>
      <c r="W45" s="17" t="s">
        <v>13</v>
      </c>
      <c r="X45" s="17" t="s">
        <v>15</v>
      </c>
      <c r="Y45" s="19" t="s">
        <v>16</v>
      </c>
      <c r="AA45" s="15" t="s">
        <v>10</v>
      </c>
      <c r="AB45" s="16" t="s">
        <v>12</v>
      </c>
      <c r="AC45" s="17" t="s">
        <v>13</v>
      </c>
      <c r="AD45" s="17" t="s">
        <v>15</v>
      </c>
      <c r="AE45" s="19" t="s">
        <v>16</v>
      </c>
      <c r="AG45" s="15" t="s">
        <v>10</v>
      </c>
      <c r="AH45" s="16" t="s">
        <v>12</v>
      </c>
      <c r="AI45" s="17" t="s">
        <v>13</v>
      </c>
      <c r="AJ45" s="17" t="s">
        <v>15</v>
      </c>
      <c r="AK45" s="19" t="s">
        <v>16</v>
      </c>
      <c r="AM45" s="21"/>
      <c r="AN45" s="21"/>
      <c r="AO45" s="12"/>
      <c r="AP45" s="12"/>
      <c r="AQ45" s="12"/>
      <c r="AS45" s="21"/>
      <c r="AT45" s="21"/>
      <c r="AU45" s="12"/>
      <c r="AV45" s="12"/>
      <c r="AW45" s="12"/>
      <c r="AX45" s="12"/>
      <c r="AZ45" s="15" t="s">
        <v>10</v>
      </c>
      <c r="BA45" s="16" t="s">
        <v>12</v>
      </c>
      <c r="BB45" s="17" t="s">
        <v>13</v>
      </c>
      <c r="BC45" s="17" t="s">
        <v>15</v>
      </c>
      <c r="BD45" s="19" t="s">
        <v>16</v>
      </c>
      <c r="BF45" s="15" t="s">
        <v>10</v>
      </c>
      <c r="BG45" s="16" t="s">
        <v>12</v>
      </c>
      <c r="BH45" s="17" t="s">
        <v>13</v>
      </c>
      <c r="BI45" s="17" t="s">
        <v>15</v>
      </c>
      <c r="BJ45" s="19" t="s">
        <v>16</v>
      </c>
      <c r="BL45" s="9" t="s">
        <v>19</v>
      </c>
      <c r="BM45" s="9" t="s">
        <v>20</v>
      </c>
      <c r="BN45" s="9"/>
      <c r="BO45" s="9" t="s">
        <v>15</v>
      </c>
      <c r="BP45" s="9" t="s">
        <v>16</v>
      </c>
      <c r="BQ45" s="9" t="s">
        <v>21</v>
      </c>
      <c r="BR45" s="9" t="s">
        <v>15</v>
      </c>
      <c r="BS45" s="9" t="s">
        <v>16</v>
      </c>
      <c r="BT45" s="9" t="s">
        <v>22</v>
      </c>
      <c r="BV45" s="9" t="s">
        <v>19</v>
      </c>
      <c r="BW45" s="9" t="s">
        <v>20</v>
      </c>
      <c r="BY45" s="150" t="s">
        <v>81</v>
      </c>
      <c r="BZ45" s="151"/>
      <c r="CA45" s="152"/>
    </row>
    <row r="46" spans="1:81" ht="14.25" customHeight="1" x14ac:dyDescent="0.25">
      <c r="C46" s="136"/>
      <c r="D46" s="139">
        <f>C46*20</f>
        <v>0</v>
      </c>
      <c r="E46" s="27" t="s">
        <v>27</v>
      </c>
      <c r="F46" s="27">
        <v>0</v>
      </c>
      <c r="G46" s="29">
        <f t="shared" ref="G46:G49" si="58">F46*10</f>
        <v>0</v>
      </c>
      <c r="I46" s="136"/>
      <c r="J46" s="139">
        <f>I46*20</f>
        <v>0</v>
      </c>
      <c r="K46" s="27" t="s">
        <v>27</v>
      </c>
      <c r="L46" s="27">
        <v>0</v>
      </c>
      <c r="M46" s="29">
        <f t="shared" ref="M46:M49" si="59">L46*10</f>
        <v>0</v>
      </c>
      <c r="O46" s="136"/>
      <c r="P46" s="139">
        <f>O46*20</f>
        <v>0</v>
      </c>
      <c r="Q46" s="27" t="s">
        <v>27</v>
      </c>
      <c r="R46" s="27">
        <v>0</v>
      </c>
      <c r="S46" s="29">
        <f t="shared" ref="S46:S49" si="60">R46*10</f>
        <v>0</v>
      </c>
      <c r="U46" s="136"/>
      <c r="V46" s="139">
        <f>U46*20</f>
        <v>0</v>
      </c>
      <c r="W46" s="27" t="s">
        <v>27</v>
      </c>
      <c r="X46" s="27">
        <v>0</v>
      </c>
      <c r="Y46" s="29">
        <f t="shared" ref="Y46:Y49" si="61">X46*10</f>
        <v>0</v>
      </c>
      <c r="AA46" s="136"/>
      <c r="AB46" s="139">
        <f>AA46*20</f>
        <v>0</v>
      </c>
      <c r="AC46" s="27" t="s">
        <v>27</v>
      </c>
      <c r="AD46" s="27">
        <v>0</v>
      </c>
      <c r="AE46" s="29">
        <f t="shared" ref="AE46:AE49" si="62">AD46*10</f>
        <v>0</v>
      </c>
      <c r="AG46" s="136">
        <v>12</v>
      </c>
      <c r="AH46" s="139">
        <f>AG46*20</f>
        <v>240</v>
      </c>
      <c r="AI46" s="27" t="s">
        <v>27</v>
      </c>
      <c r="AJ46" s="27">
        <v>0</v>
      </c>
      <c r="AK46" s="29">
        <f t="shared" ref="AK46:AK49" si="63">AJ46*10</f>
        <v>0</v>
      </c>
      <c r="AM46" s="33"/>
      <c r="AN46" s="33"/>
      <c r="AO46" s="21"/>
      <c r="AP46" s="21"/>
      <c r="AQ46" s="21"/>
      <c r="AS46" s="33"/>
      <c r="AT46" s="33"/>
      <c r="AU46" s="21"/>
      <c r="AV46" s="21"/>
      <c r="AW46" s="21"/>
      <c r="AX46" s="21"/>
      <c r="AZ46" s="136">
        <v>15</v>
      </c>
      <c r="BA46" s="139">
        <f>AZ46*20</f>
        <v>300</v>
      </c>
      <c r="BB46" s="27" t="s">
        <v>27</v>
      </c>
      <c r="BC46" s="27">
        <v>30</v>
      </c>
      <c r="BD46" s="29">
        <f>BC46*10</f>
        <v>300</v>
      </c>
      <c r="BF46" s="136">
        <v>5</v>
      </c>
      <c r="BG46" s="139">
        <f>BF46*20</f>
        <v>100</v>
      </c>
      <c r="BH46" s="27" t="s">
        <v>27</v>
      </c>
      <c r="BI46" s="27">
        <v>10</v>
      </c>
      <c r="BJ46" s="29">
        <f>BI46*10</f>
        <v>100</v>
      </c>
      <c r="BL46" s="153">
        <f>C46+I46+O46+U46+AA46+AG46</f>
        <v>12</v>
      </c>
      <c r="BM46" s="153">
        <f>D46+J46+P46+V46+AB46+AH46</f>
        <v>240</v>
      </c>
      <c r="BN46" s="27" t="s">
        <v>27</v>
      </c>
      <c r="BO46" s="35">
        <f>F46+AJ46+L46+R46+X46+AD46</f>
        <v>0</v>
      </c>
      <c r="BP46" s="35">
        <f>G46+AK46+M46+S46+Y46+AE46</f>
        <v>0</v>
      </c>
      <c r="BQ46" s="9">
        <f>BO46+BO47</f>
        <v>0</v>
      </c>
      <c r="BR46" s="35">
        <f t="shared" ref="BR46:BS46" si="64">AP46+AV46</f>
        <v>0</v>
      </c>
      <c r="BS46" s="35">
        <f t="shared" si="64"/>
        <v>0</v>
      </c>
      <c r="BT46" s="35">
        <f>BQ46+BR46</f>
        <v>0</v>
      </c>
      <c r="BV46" s="153">
        <f>AZ46+BF46</f>
        <v>20</v>
      </c>
      <c r="BW46" s="153">
        <f>BA46+BG46</f>
        <v>400</v>
      </c>
      <c r="BY46" s="22" t="s">
        <v>82</v>
      </c>
      <c r="BZ46" s="23" t="s">
        <v>24</v>
      </c>
      <c r="CA46" s="24" t="s">
        <v>25</v>
      </c>
      <c r="CB46" s="25"/>
      <c r="CC46" s="25"/>
    </row>
    <row r="47" spans="1:81" ht="14.25" customHeight="1" x14ac:dyDescent="0.25">
      <c r="C47" s="137"/>
      <c r="D47" s="140"/>
      <c r="E47" s="27" t="s">
        <v>32</v>
      </c>
      <c r="F47" s="27">
        <v>0</v>
      </c>
      <c r="G47" s="29">
        <f t="shared" si="58"/>
        <v>0</v>
      </c>
      <c r="I47" s="137"/>
      <c r="J47" s="140"/>
      <c r="K47" s="27" t="s">
        <v>32</v>
      </c>
      <c r="L47" s="27">
        <v>0</v>
      </c>
      <c r="M47" s="29">
        <f t="shared" si="59"/>
        <v>0</v>
      </c>
      <c r="O47" s="137"/>
      <c r="P47" s="140"/>
      <c r="Q47" s="27" t="s">
        <v>32</v>
      </c>
      <c r="R47" s="27">
        <v>0</v>
      </c>
      <c r="S47" s="29">
        <f t="shared" si="60"/>
        <v>0</v>
      </c>
      <c r="U47" s="137"/>
      <c r="V47" s="140"/>
      <c r="W47" s="27" t="s">
        <v>32</v>
      </c>
      <c r="X47" s="27">
        <v>0</v>
      </c>
      <c r="Y47" s="29">
        <f t="shared" si="61"/>
        <v>0</v>
      </c>
      <c r="AA47" s="137"/>
      <c r="AB47" s="140"/>
      <c r="AC47" s="27" t="s">
        <v>32</v>
      </c>
      <c r="AD47" s="27">
        <v>0</v>
      </c>
      <c r="AE47" s="29">
        <f t="shared" si="62"/>
        <v>0</v>
      </c>
      <c r="AG47" s="137"/>
      <c r="AH47" s="140"/>
      <c r="AI47" s="27" t="s">
        <v>32</v>
      </c>
      <c r="AJ47" s="27">
        <v>0</v>
      </c>
      <c r="AK47" s="29">
        <f t="shared" si="63"/>
        <v>0</v>
      </c>
      <c r="AM47" s="33"/>
      <c r="AN47" s="33"/>
      <c r="AO47" s="21"/>
      <c r="AP47" s="21"/>
      <c r="AQ47" s="21"/>
      <c r="AS47" s="33"/>
      <c r="AT47" s="33"/>
      <c r="AU47" s="21"/>
      <c r="AV47" s="21"/>
      <c r="AW47" s="21"/>
      <c r="AX47" s="21"/>
      <c r="AZ47" s="137"/>
      <c r="BA47" s="140"/>
      <c r="BB47" s="27" t="s">
        <v>32</v>
      </c>
      <c r="BC47" s="27">
        <v>0</v>
      </c>
      <c r="BD47" s="29">
        <f t="shared" ref="BD47:BD49" si="65">BC47*12</f>
        <v>0</v>
      </c>
      <c r="BF47" s="137"/>
      <c r="BG47" s="140"/>
      <c r="BH47" s="27" t="s">
        <v>32</v>
      </c>
      <c r="BI47" s="27">
        <v>0</v>
      </c>
      <c r="BJ47" s="29">
        <f t="shared" ref="BJ47:BJ49" si="66">BI47*12</f>
        <v>0</v>
      </c>
      <c r="BL47" s="137"/>
      <c r="BM47" s="137"/>
      <c r="BN47" s="27" t="s">
        <v>32</v>
      </c>
      <c r="BO47" s="35">
        <f>F47+AJ47+L47+R47+X47+AD47</f>
        <v>0</v>
      </c>
      <c r="BP47" s="35">
        <f>G47+AK47+M47+S47+Y47+AE47</f>
        <v>0</v>
      </c>
      <c r="BQ47" s="9"/>
      <c r="BV47" s="137"/>
      <c r="BW47" s="137"/>
      <c r="BY47" s="85" t="s">
        <v>58</v>
      </c>
      <c r="BZ47" s="86">
        <f>F10+L10+R10+X10+AD10+AJ10+AD20+AJ20+AD30</f>
        <v>24</v>
      </c>
      <c r="CA47" s="86">
        <f>G10+M10+S10+Y10+AE10+AK10+AE20+AK20+AE30</f>
        <v>240</v>
      </c>
      <c r="CB47" s="88"/>
      <c r="CC47" s="88"/>
    </row>
    <row r="48" spans="1:81" ht="14.25" customHeight="1" x14ac:dyDescent="0.25">
      <c r="C48" s="137"/>
      <c r="D48" s="140"/>
      <c r="E48" s="43" t="s">
        <v>35</v>
      </c>
      <c r="F48" s="43">
        <v>0</v>
      </c>
      <c r="G48" s="45">
        <f t="shared" si="58"/>
        <v>0</v>
      </c>
      <c r="I48" s="137"/>
      <c r="J48" s="140"/>
      <c r="K48" s="43" t="s">
        <v>35</v>
      </c>
      <c r="L48" s="43">
        <v>0</v>
      </c>
      <c r="M48" s="45">
        <f t="shared" si="59"/>
        <v>0</v>
      </c>
      <c r="O48" s="137"/>
      <c r="P48" s="140"/>
      <c r="Q48" s="43" t="s">
        <v>35</v>
      </c>
      <c r="R48" s="43">
        <v>0</v>
      </c>
      <c r="S48" s="45">
        <f t="shared" si="60"/>
        <v>0</v>
      </c>
      <c r="U48" s="137"/>
      <c r="V48" s="140"/>
      <c r="W48" s="43" t="s">
        <v>35</v>
      </c>
      <c r="X48" s="43">
        <v>0</v>
      </c>
      <c r="Y48" s="45">
        <f t="shared" si="61"/>
        <v>0</v>
      </c>
      <c r="AA48" s="137"/>
      <c r="AB48" s="140"/>
      <c r="AC48" s="43" t="s">
        <v>35</v>
      </c>
      <c r="AD48" s="43">
        <v>0</v>
      </c>
      <c r="AE48" s="45">
        <f t="shared" si="62"/>
        <v>0</v>
      </c>
      <c r="AG48" s="137"/>
      <c r="AH48" s="140"/>
      <c r="AI48" s="43" t="s">
        <v>35</v>
      </c>
      <c r="AJ48" s="43">
        <v>0</v>
      </c>
      <c r="AK48" s="45">
        <f t="shared" si="63"/>
        <v>0</v>
      </c>
      <c r="AM48" s="33"/>
      <c r="AN48" s="33"/>
      <c r="AO48" s="21"/>
      <c r="AP48" s="21"/>
      <c r="AQ48" s="21"/>
      <c r="AS48" s="33"/>
      <c r="AT48" s="33"/>
      <c r="AU48" s="21"/>
      <c r="AV48" s="21"/>
      <c r="AW48" s="21"/>
      <c r="AX48" s="21"/>
      <c r="AZ48" s="137"/>
      <c r="BA48" s="140"/>
      <c r="BB48" s="43" t="s">
        <v>35</v>
      </c>
      <c r="BC48" s="43">
        <v>0</v>
      </c>
      <c r="BD48" s="45">
        <f t="shared" si="65"/>
        <v>0</v>
      </c>
      <c r="BF48" s="137"/>
      <c r="BG48" s="140"/>
      <c r="BH48" s="43" t="s">
        <v>35</v>
      </c>
      <c r="BI48" s="43">
        <v>0</v>
      </c>
      <c r="BJ48" s="45">
        <f t="shared" si="66"/>
        <v>0</v>
      </c>
      <c r="BL48" s="137"/>
      <c r="BM48" s="137"/>
      <c r="BN48" s="43" t="s">
        <v>35</v>
      </c>
      <c r="BO48" s="35">
        <f>F48+AJ48+L48+R48+X48+AD48</f>
        <v>0</v>
      </c>
      <c r="BP48" s="35">
        <f>G48+AK48+M48+S48+Y48+AE48</f>
        <v>0</v>
      </c>
      <c r="BQ48" s="9"/>
      <c r="BV48" s="137"/>
      <c r="BW48" s="137"/>
      <c r="BY48" s="89" t="s">
        <v>59</v>
      </c>
      <c r="BZ48" s="86">
        <f>F20+L20+R20+X20+F30+L30+R30+X30+AJ30+F40+L40+R40+X40+AD40+AJ40+F50+L50+R50+X50+AD50+BC10+BC20+BI20+BC30+BI30+BC40+BI40+BC50+BI50</f>
        <v>210</v>
      </c>
      <c r="CA48" s="86">
        <f>G20+M20+S20+Y20+G30+M30+S30+Y30+AK30+G40+M40+S40+Y40+AE40+AK40+G50+M50+S50+Y50+AE50+BD10+BD20+BJ20+BD30+BJ30+BD40+BJ40+BD50+BJ50</f>
        <v>2100</v>
      </c>
      <c r="CB48" s="88"/>
      <c r="CC48" s="12"/>
    </row>
    <row r="49" spans="1:81" ht="14.25" customHeight="1" x14ac:dyDescent="0.25">
      <c r="C49" s="137"/>
      <c r="D49" s="140"/>
      <c r="E49" s="43" t="s">
        <v>38</v>
      </c>
      <c r="F49" s="43">
        <v>0</v>
      </c>
      <c r="G49" s="45">
        <f t="shared" si="58"/>
        <v>0</v>
      </c>
      <c r="I49" s="137"/>
      <c r="J49" s="140"/>
      <c r="K49" s="43" t="s">
        <v>38</v>
      </c>
      <c r="L49" s="43">
        <v>0</v>
      </c>
      <c r="M49" s="45">
        <f t="shared" si="59"/>
        <v>0</v>
      </c>
      <c r="O49" s="137"/>
      <c r="P49" s="140"/>
      <c r="Q49" s="43" t="s">
        <v>38</v>
      </c>
      <c r="R49" s="43">
        <v>0</v>
      </c>
      <c r="S49" s="45">
        <f t="shared" si="60"/>
        <v>0</v>
      </c>
      <c r="U49" s="137"/>
      <c r="V49" s="140"/>
      <c r="W49" s="43" t="s">
        <v>38</v>
      </c>
      <c r="X49" s="43">
        <v>0</v>
      </c>
      <c r="Y49" s="45">
        <f t="shared" si="61"/>
        <v>0</v>
      </c>
      <c r="AA49" s="137"/>
      <c r="AB49" s="140"/>
      <c r="AC49" s="43" t="s">
        <v>38</v>
      </c>
      <c r="AD49" s="43">
        <v>0</v>
      </c>
      <c r="AE49" s="45">
        <f t="shared" si="62"/>
        <v>0</v>
      </c>
      <c r="AG49" s="137"/>
      <c r="AH49" s="140"/>
      <c r="AI49" s="43" t="s">
        <v>38</v>
      </c>
      <c r="AJ49" s="43">
        <v>24</v>
      </c>
      <c r="AK49" s="45">
        <f t="shared" si="63"/>
        <v>240</v>
      </c>
      <c r="AM49" s="33"/>
      <c r="AN49" s="33"/>
      <c r="AO49" s="21"/>
      <c r="AP49" s="21"/>
      <c r="AQ49" s="21"/>
      <c r="AS49" s="33"/>
      <c r="AT49" s="33"/>
      <c r="AU49" s="21"/>
      <c r="AV49" s="21"/>
      <c r="AW49" s="21"/>
      <c r="AX49" s="21"/>
      <c r="AZ49" s="137"/>
      <c r="BA49" s="140"/>
      <c r="BB49" s="43" t="s">
        <v>38</v>
      </c>
      <c r="BC49" s="43">
        <v>0</v>
      </c>
      <c r="BD49" s="45">
        <f t="shared" si="65"/>
        <v>0</v>
      </c>
      <c r="BF49" s="137"/>
      <c r="BG49" s="140"/>
      <c r="BH49" s="43" t="s">
        <v>38</v>
      </c>
      <c r="BI49" s="43">
        <v>0</v>
      </c>
      <c r="BJ49" s="45">
        <f t="shared" si="66"/>
        <v>0</v>
      </c>
      <c r="BL49" s="138"/>
      <c r="BM49" s="138"/>
      <c r="BN49" s="43" t="s">
        <v>38</v>
      </c>
      <c r="BO49" s="35">
        <f>F49+AJ49+L49+R49+X49+AD49</f>
        <v>24</v>
      </c>
      <c r="BP49" s="35">
        <f>G49+AK49+M49+S49+Y49+AE49</f>
        <v>240</v>
      </c>
      <c r="BQ49" s="9">
        <f>BO49+BO48</f>
        <v>24</v>
      </c>
      <c r="BR49" s="35">
        <f t="shared" ref="BR49:BS49" si="67">AP49+AV49</f>
        <v>0</v>
      </c>
      <c r="BS49" s="35">
        <f t="shared" si="67"/>
        <v>0</v>
      </c>
      <c r="BT49" s="35">
        <f>BQ49</f>
        <v>24</v>
      </c>
      <c r="BV49" s="138"/>
      <c r="BW49" s="138"/>
      <c r="BY49" s="90" t="s">
        <v>83</v>
      </c>
      <c r="BZ49" s="86">
        <f>AJ50</f>
        <v>24</v>
      </c>
      <c r="CA49" s="87">
        <f>AK50</f>
        <v>240</v>
      </c>
      <c r="CB49" s="88"/>
      <c r="CC49" s="12"/>
    </row>
    <row r="50" spans="1:81" ht="14.25" customHeight="1" thickBot="1" x14ac:dyDescent="0.3">
      <c r="C50" s="138"/>
      <c r="D50" s="121"/>
      <c r="E50" s="49" t="s">
        <v>40</v>
      </c>
      <c r="F50" s="49">
        <f>F49+F48+F47+F46</f>
        <v>0</v>
      </c>
      <c r="G50" s="50">
        <f>SUM(G46:G49)</f>
        <v>0</v>
      </c>
      <c r="I50" s="138"/>
      <c r="J50" s="121"/>
      <c r="K50" s="49" t="s">
        <v>40</v>
      </c>
      <c r="L50" s="49">
        <f>L49+L48+L47+L46</f>
        <v>0</v>
      </c>
      <c r="M50" s="50">
        <f>SUM(M46:M49)</f>
        <v>0</v>
      </c>
      <c r="O50" s="138"/>
      <c r="P50" s="121"/>
      <c r="Q50" s="49" t="s">
        <v>40</v>
      </c>
      <c r="R50" s="49">
        <f>R49+R48+R47+R46</f>
        <v>0</v>
      </c>
      <c r="S50" s="50">
        <f>SUM(S46:S49)</f>
        <v>0</v>
      </c>
      <c r="U50" s="138"/>
      <c r="V50" s="121"/>
      <c r="W50" s="49" t="s">
        <v>40</v>
      </c>
      <c r="X50" s="49">
        <f>X49+X48+X47+X46</f>
        <v>0</v>
      </c>
      <c r="Y50" s="50">
        <f>SUM(Y46:Y49)</f>
        <v>0</v>
      </c>
      <c r="AA50" s="138"/>
      <c r="AB50" s="121"/>
      <c r="AC50" s="49" t="s">
        <v>40</v>
      </c>
      <c r="AD50" s="49">
        <f>AD49+AD48+AD47+AD46</f>
        <v>0</v>
      </c>
      <c r="AE50" s="50">
        <f>SUM(AE46:AE49)</f>
        <v>0</v>
      </c>
      <c r="AG50" s="138"/>
      <c r="AH50" s="121"/>
      <c r="AI50" s="49" t="s">
        <v>40</v>
      </c>
      <c r="AJ50" s="49">
        <f>AJ49+AJ48+AJ47+AJ46</f>
        <v>24</v>
      </c>
      <c r="AK50" s="50">
        <f>SUM(AK46:AK49)</f>
        <v>240</v>
      </c>
      <c r="AM50" s="33"/>
      <c r="AN50" s="33"/>
      <c r="AO50" s="21"/>
      <c r="AP50" s="21"/>
      <c r="AQ50" s="21"/>
      <c r="AS50" s="33"/>
      <c r="AT50" s="33"/>
      <c r="AU50" s="21"/>
      <c r="AV50" s="21"/>
      <c r="AW50" s="21"/>
      <c r="AX50" s="21"/>
      <c r="AZ50" s="138"/>
      <c r="BA50" s="121"/>
      <c r="BB50" s="49" t="s">
        <v>40</v>
      </c>
      <c r="BC50" s="49">
        <f>BC49+BC48+BC47+BC46</f>
        <v>30</v>
      </c>
      <c r="BD50" s="50">
        <f>SUM(BD46:BD49)</f>
        <v>300</v>
      </c>
      <c r="BF50" s="138"/>
      <c r="BG50" s="121"/>
      <c r="BH50" s="49" t="s">
        <v>40</v>
      </c>
      <c r="BI50" s="49">
        <f>BI49+BI48+BI47+BI46</f>
        <v>10</v>
      </c>
      <c r="BJ50" s="50">
        <f>SUM(BJ46:BJ49)</f>
        <v>100</v>
      </c>
      <c r="BL50" s="52"/>
      <c r="BM50" s="52"/>
      <c r="BN50" s="21"/>
      <c r="BO50" s="9">
        <f t="shared" ref="BO50:BP50" si="68">SUM(BO46:BO49)</f>
        <v>24</v>
      </c>
      <c r="BP50" s="9">
        <f t="shared" si="68"/>
        <v>240</v>
      </c>
      <c r="BR50" s="35">
        <f t="shared" ref="BR50:BT50" si="69">SUM(BR46:BR49)</f>
        <v>0</v>
      </c>
      <c r="BS50" s="35">
        <f t="shared" si="69"/>
        <v>0</v>
      </c>
      <c r="BT50" s="9">
        <f t="shared" si="69"/>
        <v>24</v>
      </c>
      <c r="BV50" s="52"/>
      <c r="BW50" s="52"/>
      <c r="BY50" s="91" t="s">
        <v>42</v>
      </c>
      <c r="BZ50" s="92">
        <f>BZ47+BZ48+BZ49</f>
        <v>258</v>
      </c>
      <c r="CA50" s="93">
        <f>SUM(CA47:CA49)</f>
        <v>2580</v>
      </c>
      <c r="CB50" s="94"/>
      <c r="CC50" s="12"/>
    </row>
    <row r="51" spans="1:81" ht="39.75" customHeight="1" x14ac:dyDescent="0.25">
      <c r="A51" s="56">
        <v>5</v>
      </c>
      <c r="C51" s="141"/>
      <c r="D51" s="115"/>
      <c r="E51" s="115"/>
      <c r="F51" s="115"/>
      <c r="G51" s="142"/>
      <c r="I51" s="141"/>
      <c r="J51" s="115"/>
      <c r="K51" s="115"/>
      <c r="L51" s="115"/>
      <c r="M51" s="142"/>
      <c r="O51" s="141"/>
      <c r="P51" s="115"/>
      <c r="Q51" s="115"/>
      <c r="R51" s="115"/>
      <c r="S51" s="142"/>
      <c r="U51" s="141"/>
      <c r="V51" s="115"/>
      <c r="W51" s="115"/>
      <c r="X51" s="115"/>
      <c r="Y51" s="142"/>
      <c r="AA51" s="141"/>
      <c r="AB51" s="115"/>
      <c r="AC51" s="115"/>
      <c r="AD51" s="115"/>
      <c r="AE51" s="142"/>
      <c r="AG51" s="141" t="s">
        <v>90</v>
      </c>
      <c r="AH51" s="115"/>
      <c r="AI51" s="115"/>
      <c r="AJ51" s="115"/>
      <c r="AK51" s="142"/>
      <c r="AM51" s="58"/>
      <c r="AN51" s="58"/>
      <c r="AO51" s="58"/>
      <c r="AP51" s="58"/>
      <c r="AQ51" s="58"/>
      <c r="AS51" s="58"/>
      <c r="AT51" s="58"/>
      <c r="AU51" s="58"/>
      <c r="AV51" s="58"/>
      <c r="AW51" s="58"/>
      <c r="AX51" s="58"/>
      <c r="AZ51" s="141" t="s">
        <v>48</v>
      </c>
      <c r="BA51" s="115"/>
      <c r="BB51" s="115"/>
      <c r="BC51" s="115"/>
      <c r="BD51" s="142"/>
      <c r="BF51" s="141" t="s">
        <v>62</v>
      </c>
      <c r="BG51" s="115"/>
      <c r="BH51" s="115"/>
      <c r="BI51" s="115"/>
      <c r="BJ51" s="142"/>
      <c r="BZ51" s="161"/>
      <c r="CA51" s="155"/>
      <c r="CB51" s="162"/>
      <c r="CC51" s="125"/>
    </row>
    <row r="52" spans="1:81" ht="14.25" customHeight="1" thickBot="1" x14ac:dyDescent="0.25">
      <c r="C52" s="146"/>
      <c r="D52" s="144"/>
      <c r="E52" s="144"/>
      <c r="F52" s="144"/>
      <c r="G52" s="145"/>
      <c r="I52" s="146"/>
      <c r="J52" s="144"/>
      <c r="K52" s="144"/>
      <c r="L52" s="144"/>
      <c r="M52" s="145"/>
      <c r="O52" s="143"/>
      <c r="P52" s="144"/>
      <c r="Q52" s="144"/>
      <c r="R52" s="144"/>
      <c r="S52" s="145"/>
      <c r="U52" s="146"/>
      <c r="V52" s="144"/>
      <c r="W52" s="144"/>
      <c r="X52" s="144"/>
      <c r="Y52" s="145"/>
      <c r="AA52" s="146"/>
      <c r="AB52" s="144"/>
      <c r="AC52" s="144"/>
      <c r="AD52" s="144"/>
      <c r="AE52" s="145"/>
      <c r="AG52" s="160" t="s">
        <v>102</v>
      </c>
      <c r="AH52" s="144"/>
      <c r="AI52" s="144"/>
      <c r="AJ52" s="144"/>
      <c r="AK52" s="145"/>
      <c r="AM52" s="13"/>
      <c r="AN52" s="13"/>
      <c r="AO52" s="13"/>
      <c r="AP52" s="13"/>
      <c r="AQ52" s="13"/>
      <c r="AS52" s="13"/>
      <c r="AT52" s="13"/>
      <c r="AU52" s="13"/>
      <c r="AV52" s="13"/>
      <c r="AW52" s="13"/>
      <c r="AX52" s="13"/>
      <c r="AZ52" s="148" t="s">
        <v>84</v>
      </c>
      <c r="BA52" s="144"/>
      <c r="BB52" s="144"/>
      <c r="BC52" s="144"/>
      <c r="BD52" s="145"/>
      <c r="BF52" s="148" t="s">
        <v>85</v>
      </c>
      <c r="BG52" s="144"/>
      <c r="BH52" s="144"/>
      <c r="BI52" s="144"/>
      <c r="BJ52" s="145"/>
    </row>
    <row r="53" spans="1:81" ht="14.25" customHeight="1" x14ac:dyDescent="0.2"/>
    <row r="54" spans="1:81" ht="14.25" customHeight="1" thickBot="1" x14ac:dyDescent="0.25"/>
    <row r="55" spans="1:81" ht="14.25" customHeight="1" x14ac:dyDescent="0.2">
      <c r="BY55" s="150" t="s">
        <v>67</v>
      </c>
      <c r="BZ55" s="151"/>
      <c r="CA55" s="152"/>
    </row>
    <row r="56" spans="1:81" ht="14.25" customHeight="1" x14ac:dyDescent="0.25">
      <c r="BY56" s="95" t="s">
        <v>86</v>
      </c>
      <c r="BZ56" s="163">
        <v>0</v>
      </c>
      <c r="CA56" s="164"/>
    </row>
    <row r="57" spans="1:81" ht="14.25" customHeight="1" x14ac:dyDescent="0.25">
      <c r="BY57" s="95" t="s">
        <v>87</v>
      </c>
      <c r="BZ57" s="163">
        <v>0</v>
      </c>
      <c r="CA57" s="164"/>
    </row>
    <row r="58" spans="1:81" ht="14.25" customHeight="1" thickBot="1" x14ac:dyDescent="0.3">
      <c r="BY58" s="96" t="s">
        <v>88</v>
      </c>
      <c r="BZ58" s="158">
        <f>BZ55+BZ56+BZ57</f>
        <v>0</v>
      </c>
      <c r="CA58" s="159"/>
    </row>
    <row r="59" spans="1:81" ht="14.25" customHeight="1" x14ac:dyDescent="0.25">
      <c r="C59" s="35"/>
      <c r="D59" s="35"/>
    </row>
    <row r="60" spans="1:81" ht="14.25" customHeight="1" x14ac:dyDescent="0.25">
      <c r="C60" s="35"/>
      <c r="D60" s="35"/>
    </row>
    <row r="61" spans="1:81" ht="14.25" customHeight="1" x14ac:dyDescent="0.2"/>
    <row r="62" spans="1:81" ht="14.25" customHeight="1" x14ac:dyDescent="0.2"/>
    <row r="63" spans="1:81" ht="14.25" customHeight="1" x14ac:dyDescent="0.2"/>
    <row r="64" spans="1:81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22.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</sheetData>
  <mergeCells count="225">
    <mergeCell ref="C51:G51"/>
    <mergeCell ref="C52:G52"/>
    <mergeCell ref="C2:AK2"/>
    <mergeCell ref="AM2:AW2"/>
    <mergeCell ref="AZ2:BJ2"/>
    <mergeCell ref="D6:D10"/>
    <mergeCell ref="I6:I10"/>
    <mergeCell ref="J6:J10"/>
    <mergeCell ref="O6:O10"/>
    <mergeCell ref="P6:P10"/>
    <mergeCell ref="U6:U10"/>
    <mergeCell ref="V6:V10"/>
    <mergeCell ref="AA6:AA10"/>
    <mergeCell ref="AB6:AB10"/>
    <mergeCell ref="AG6:AG10"/>
    <mergeCell ref="CB6:CB9"/>
    <mergeCell ref="CB10:CC10"/>
    <mergeCell ref="AH6:AH10"/>
    <mergeCell ref="AM6:AM10"/>
    <mergeCell ref="AN6:AN10"/>
    <mergeCell ref="BO14:BP14"/>
    <mergeCell ref="BR14:BS14"/>
    <mergeCell ref="BV6:BV9"/>
    <mergeCell ref="BW6:BW9"/>
    <mergeCell ref="BL2:BT2"/>
    <mergeCell ref="BV2:BW2"/>
    <mergeCell ref="AS6:AS10"/>
    <mergeCell ref="AM11:AQ11"/>
    <mergeCell ref="AM12:AQ12"/>
    <mergeCell ref="AT6:AT10"/>
    <mergeCell ref="AZ6:AZ10"/>
    <mergeCell ref="AS11:AW11"/>
    <mergeCell ref="AZ11:BD11"/>
    <mergeCell ref="AS12:AW12"/>
    <mergeCell ref="AZ12:BD12"/>
    <mergeCell ref="AM3:AW3"/>
    <mergeCell ref="BR4:BS4"/>
    <mergeCell ref="BY4:CA4"/>
    <mergeCell ref="BO4:BP4"/>
    <mergeCell ref="BL6:BL9"/>
    <mergeCell ref="C6:C10"/>
    <mergeCell ref="BA6:BA10"/>
    <mergeCell ref="I11:M11"/>
    <mergeCell ref="I12:M12"/>
    <mergeCell ref="AA11:AE11"/>
    <mergeCell ref="AA12:AE12"/>
    <mergeCell ref="C11:G11"/>
    <mergeCell ref="O11:S11"/>
    <mergeCell ref="AG11:AK11"/>
    <mergeCell ref="C12:G12"/>
    <mergeCell ref="O12:S12"/>
    <mergeCell ref="AG12:AK12"/>
    <mergeCell ref="U11:Y11"/>
    <mergeCell ref="U12:Y12"/>
    <mergeCell ref="BM6:BM9"/>
    <mergeCell ref="BY16:CA16"/>
    <mergeCell ref="AM16:AM20"/>
    <mergeCell ref="AN16:AN20"/>
    <mergeCell ref="AS16:AS20"/>
    <mergeCell ref="AT16:AT20"/>
    <mergeCell ref="AZ16:AZ20"/>
    <mergeCell ref="BA16:BA20"/>
    <mergeCell ref="BF16:BF20"/>
    <mergeCell ref="BM16:BM19"/>
    <mergeCell ref="BV16:BV19"/>
    <mergeCell ref="BW16:BW19"/>
    <mergeCell ref="J16:J20"/>
    <mergeCell ref="O16:O20"/>
    <mergeCell ref="P16:P20"/>
    <mergeCell ref="U16:U20"/>
    <mergeCell ref="BO24:BP24"/>
    <mergeCell ref="BR24:BS24"/>
    <mergeCell ref="AS21:AW21"/>
    <mergeCell ref="AZ21:BD21"/>
    <mergeCell ref="BF21:BJ21"/>
    <mergeCell ref="AM22:AQ22"/>
    <mergeCell ref="AS22:AW22"/>
    <mergeCell ref="AZ22:BD22"/>
    <mergeCell ref="BF22:BJ22"/>
    <mergeCell ref="AM21:AQ21"/>
    <mergeCell ref="V16:V20"/>
    <mergeCell ref="AA16:AA20"/>
    <mergeCell ref="AB16:AB20"/>
    <mergeCell ref="AG16:AG20"/>
    <mergeCell ref="AH16:AH20"/>
    <mergeCell ref="BG16:BG20"/>
    <mergeCell ref="BL16:BL19"/>
    <mergeCell ref="BW26:BW29"/>
    <mergeCell ref="BY26:CA26"/>
    <mergeCell ref="AZ26:AZ30"/>
    <mergeCell ref="BA26:BA30"/>
    <mergeCell ref="BF26:BF30"/>
    <mergeCell ref="BG26:BG30"/>
    <mergeCell ref="BL26:BL29"/>
    <mergeCell ref="BM26:BM29"/>
    <mergeCell ref="BV26:BV29"/>
    <mergeCell ref="AB26:AB30"/>
    <mergeCell ref="AG26:AG30"/>
    <mergeCell ref="AH26:AH30"/>
    <mergeCell ref="I21:M21"/>
    <mergeCell ref="O21:S21"/>
    <mergeCell ref="U21:Y21"/>
    <mergeCell ref="AA21:AE21"/>
    <mergeCell ref="I22:M22"/>
    <mergeCell ref="O22:S22"/>
    <mergeCell ref="U22:Y22"/>
    <mergeCell ref="AA22:AE22"/>
    <mergeCell ref="AG22:AK22"/>
    <mergeCell ref="AG21:AK21"/>
    <mergeCell ref="V26:V30"/>
    <mergeCell ref="AA26:AA30"/>
    <mergeCell ref="J26:J30"/>
    <mergeCell ref="O26:O30"/>
    <mergeCell ref="P26:P30"/>
    <mergeCell ref="U26:U30"/>
    <mergeCell ref="AZ31:BD31"/>
    <mergeCell ref="BF31:BJ31"/>
    <mergeCell ref="AZ32:BD32"/>
    <mergeCell ref="BF32:BJ32"/>
    <mergeCell ref="BO34:BP34"/>
    <mergeCell ref="BR34:BS34"/>
    <mergeCell ref="I31:M31"/>
    <mergeCell ref="O31:S31"/>
    <mergeCell ref="U31:Y31"/>
    <mergeCell ref="AA31:AE31"/>
    <mergeCell ref="AG31:AK31"/>
    <mergeCell ref="I32:M32"/>
    <mergeCell ref="O32:S32"/>
    <mergeCell ref="U32:Y32"/>
    <mergeCell ref="AA32:AE32"/>
    <mergeCell ref="AG32:AK32"/>
    <mergeCell ref="AB36:AB40"/>
    <mergeCell ref="AG36:AG40"/>
    <mergeCell ref="AH36:AH40"/>
    <mergeCell ref="I36:I40"/>
    <mergeCell ref="J36:J40"/>
    <mergeCell ref="O36:O40"/>
    <mergeCell ref="P36:P40"/>
    <mergeCell ref="U36:U40"/>
    <mergeCell ref="V36:V40"/>
    <mergeCell ref="AA36:AA40"/>
    <mergeCell ref="CB51:CC51"/>
    <mergeCell ref="BY55:CA55"/>
    <mergeCell ref="BZ56:CA56"/>
    <mergeCell ref="BZ57:CA57"/>
    <mergeCell ref="BL46:BL49"/>
    <mergeCell ref="BM46:BM49"/>
    <mergeCell ref="BV46:BV49"/>
    <mergeCell ref="BW46:BW49"/>
    <mergeCell ref="AZ46:AZ50"/>
    <mergeCell ref="BA46:BA50"/>
    <mergeCell ref="BF46:BF50"/>
    <mergeCell ref="BG46:BG50"/>
    <mergeCell ref="AG46:AG50"/>
    <mergeCell ref="AH46:AH50"/>
    <mergeCell ref="AB46:AB50"/>
    <mergeCell ref="AA51:AE51"/>
    <mergeCell ref="AA52:AE52"/>
    <mergeCell ref="J46:J50"/>
    <mergeCell ref="AG51:AK51"/>
    <mergeCell ref="AG52:AK52"/>
    <mergeCell ref="BZ51:CA51"/>
    <mergeCell ref="O46:O50"/>
    <mergeCell ref="P46:P50"/>
    <mergeCell ref="U46:U50"/>
    <mergeCell ref="V46:V50"/>
    <mergeCell ref="AA46:AA50"/>
    <mergeCell ref="BZ58:CA58"/>
    <mergeCell ref="I51:M51"/>
    <mergeCell ref="O51:S51"/>
    <mergeCell ref="U51:Y51"/>
    <mergeCell ref="AZ51:BD51"/>
    <mergeCell ref="BF51:BJ51"/>
    <mergeCell ref="I52:M52"/>
    <mergeCell ref="O52:S52"/>
    <mergeCell ref="U52:Y52"/>
    <mergeCell ref="AZ52:BD52"/>
    <mergeCell ref="BF52:BJ52"/>
    <mergeCell ref="BM36:BM39"/>
    <mergeCell ref="BV36:BV39"/>
    <mergeCell ref="BW36:BW39"/>
    <mergeCell ref="BY36:CA36"/>
    <mergeCell ref="AM36:AM40"/>
    <mergeCell ref="AN36:AN40"/>
    <mergeCell ref="AZ36:AZ40"/>
    <mergeCell ref="BA36:BA40"/>
    <mergeCell ref="BF36:BF40"/>
    <mergeCell ref="BG36:BG40"/>
    <mergeCell ref="BL36:BL39"/>
    <mergeCell ref="AM41:AQ41"/>
    <mergeCell ref="AZ41:BD41"/>
    <mergeCell ref="BF41:BJ41"/>
    <mergeCell ref="I41:M41"/>
    <mergeCell ref="O41:S41"/>
    <mergeCell ref="U41:Y41"/>
    <mergeCell ref="AA41:AE41"/>
    <mergeCell ref="AG41:AK41"/>
    <mergeCell ref="AM42:AQ42"/>
    <mergeCell ref="AZ42:BD42"/>
    <mergeCell ref="BF42:BJ42"/>
    <mergeCell ref="BO44:BP44"/>
    <mergeCell ref="BR44:BS44"/>
    <mergeCell ref="BY45:CA45"/>
    <mergeCell ref="I42:M42"/>
    <mergeCell ref="O42:S42"/>
    <mergeCell ref="U42:Y42"/>
    <mergeCell ref="AA42:AE42"/>
    <mergeCell ref="AG42:AK42"/>
    <mergeCell ref="C16:C20"/>
    <mergeCell ref="D16:D20"/>
    <mergeCell ref="C21:G21"/>
    <mergeCell ref="C22:G22"/>
    <mergeCell ref="C36:C40"/>
    <mergeCell ref="D36:D40"/>
    <mergeCell ref="C41:G41"/>
    <mergeCell ref="C42:G42"/>
    <mergeCell ref="I46:I50"/>
    <mergeCell ref="I16:I20"/>
    <mergeCell ref="C26:C30"/>
    <mergeCell ref="D26:D30"/>
    <mergeCell ref="C31:G31"/>
    <mergeCell ref="C32:G32"/>
    <mergeCell ref="I26:I30"/>
    <mergeCell ref="C46:C50"/>
    <mergeCell ref="D46:D50"/>
  </mergeCells>
  <conditionalFormatting sqref="F10">
    <cfRule type="cellIs" dxfId="215" priority="93" operator="equal">
      <formula>C6*3</formula>
    </cfRule>
  </conditionalFormatting>
  <conditionalFormatting sqref="F10">
    <cfRule type="cellIs" dxfId="214" priority="94" operator="notEqual">
      <formula>C6*3</formula>
    </cfRule>
  </conditionalFormatting>
  <conditionalFormatting sqref="G10">
    <cfRule type="cellIs" dxfId="213" priority="95" operator="notEqual">
      <formula>D6</formula>
    </cfRule>
  </conditionalFormatting>
  <conditionalFormatting sqref="G10">
    <cfRule type="cellIs" dxfId="212" priority="96" operator="equal">
      <formula>D6</formula>
    </cfRule>
  </conditionalFormatting>
  <conditionalFormatting sqref="AP10">
    <cfRule type="cellIs" dxfId="211" priority="97" operator="equal">
      <formula>AM6*3</formula>
    </cfRule>
  </conditionalFormatting>
  <conditionalFormatting sqref="AP10">
    <cfRule type="cellIs" dxfId="210" priority="98" operator="notEqual">
      <formula>AM6*3</formula>
    </cfRule>
  </conditionalFormatting>
  <conditionalFormatting sqref="AQ10">
    <cfRule type="cellIs" dxfId="209" priority="99" operator="notEqual">
      <formula>AN6</formula>
    </cfRule>
  </conditionalFormatting>
  <conditionalFormatting sqref="AQ10">
    <cfRule type="cellIs" dxfId="208" priority="100" operator="equal">
      <formula>AN6</formula>
    </cfRule>
  </conditionalFormatting>
  <conditionalFormatting sqref="AP20">
    <cfRule type="cellIs" dxfId="207" priority="101" operator="equal">
      <formula>AM16*3</formula>
    </cfRule>
  </conditionalFormatting>
  <conditionalFormatting sqref="AP20">
    <cfRule type="cellIs" dxfId="206" priority="102" operator="notEqual">
      <formula>AM16*3</formula>
    </cfRule>
  </conditionalFormatting>
  <conditionalFormatting sqref="AQ20">
    <cfRule type="cellIs" dxfId="205" priority="103" operator="notEqual">
      <formula>AN16</formula>
    </cfRule>
  </conditionalFormatting>
  <conditionalFormatting sqref="AQ20">
    <cfRule type="cellIs" dxfId="204" priority="104" operator="equal">
      <formula>AN16</formula>
    </cfRule>
  </conditionalFormatting>
  <conditionalFormatting sqref="AV20">
    <cfRule type="cellIs" dxfId="203" priority="105" operator="equal">
      <formula>AS16*3</formula>
    </cfRule>
  </conditionalFormatting>
  <conditionalFormatting sqref="AV20">
    <cfRule type="cellIs" dxfId="202" priority="106" operator="notEqual">
      <formula>AS16*3</formula>
    </cfRule>
  </conditionalFormatting>
  <conditionalFormatting sqref="AW20">
    <cfRule type="cellIs" dxfId="201" priority="107" operator="notEqual">
      <formula>AT16</formula>
    </cfRule>
  </conditionalFormatting>
  <conditionalFormatting sqref="AW20">
    <cfRule type="cellIs" dxfId="200" priority="108" operator="equal">
      <formula>AT16</formula>
    </cfRule>
  </conditionalFormatting>
  <conditionalFormatting sqref="AV10">
    <cfRule type="cellIs" dxfId="195" priority="117" operator="equal">
      <formula>AS6*3</formula>
    </cfRule>
  </conditionalFormatting>
  <conditionalFormatting sqref="AV10">
    <cfRule type="cellIs" dxfId="194" priority="118" operator="notEqual">
      <formula>AS6*3</formula>
    </cfRule>
  </conditionalFormatting>
  <conditionalFormatting sqref="AW10">
    <cfRule type="cellIs" dxfId="193" priority="119" operator="notEqual">
      <formula>AT6</formula>
    </cfRule>
  </conditionalFormatting>
  <conditionalFormatting sqref="AW10">
    <cfRule type="cellIs" dxfId="192" priority="120" operator="equal">
      <formula>AT6</formula>
    </cfRule>
  </conditionalFormatting>
  <conditionalFormatting sqref="AJ10">
    <cfRule type="cellIs" dxfId="191" priority="121" operator="equal">
      <formula>AG6*3</formula>
    </cfRule>
  </conditionalFormatting>
  <conditionalFormatting sqref="AJ10">
    <cfRule type="cellIs" dxfId="190" priority="122" operator="notEqual">
      <formula>AG6*3</formula>
    </cfRule>
  </conditionalFormatting>
  <conditionalFormatting sqref="AK10">
    <cfRule type="cellIs" dxfId="189" priority="123" operator="notEqual">
      <formula>AH6</formula>
    </cfRule>
  </conditionalFormatting>
  <conditionalFormatting sqref="AK10">
    <cfRule type="cellIs" dxfId="188" priority="124" operator="equal">
      <formula>AH6</formula>
    </cfRule>
  </conditionalFormatting>
  <conditionalFormatting sqref="AD10">
    <cfRule type="cellIs" dxfId="187" priority="125" operator="equal">
      <formula>AA6*3</formula>
    </cfRule>
  </conditionalFormatting>
  <conditionalFormatting sqref="AD10">
    <cfRule type="cellIs" dxfId="186" priority="126" operator="notEqual">
      <formula>AA6*3</formula>
    </cfRule>
  </conditionalFormatting>
  <conditionalFormatting sqref="AE10">
    <cfRule type="cellIs" dxfId="185" priority="127" operator="notEqual">
      <formula>AB6</formula>
    </cfRule>
  </conditionalFormatting>
  <conditionalFormatting sqref="AE10">
    <cfRule type="cellIs" dxfId="184" priority="128" operator="equal">
      <formula>AB6</formula>
    </cfRule>
  </conditionalFormatting>
  <conditionalFormatting sqref="L10">
    <cfRule type="cellIs" dxfId="183" priority="129" operator="equal">
      <formula>I6*3</formula>
    </cfRule>
  </conditionalFormatting>
  <conditionalFormatting sqref="L10">
    <cfRule type="cellIs" dxfId="182" priority="130" operator="notEqual">
      <formula>I6*3</formula>
    </cfRule>
  </conditionalFormatting>
  <conditionalFormatting sqref="M10">
    <cfRule type="cellIs" dxfId="181" priority="131" operator="notEqual">
      <formula>J6</formula>
    </cfRule>
  </conditionalFormatting>
  <conditionalFormatting sqref="M10">
    <cfRule type="cellIs" dxfId="180" priority="132" operator="equal">
      <formula>J6</formula>
    </cfRule>
  </conditionalFormatting>
  <conditionalFormatting sqref="R50">
    <cfRule type="cellIs" dxfId="167" priority="153" operator="equal">
      <formula>O46*3</formula>
    </cfRule>
  </conditionalFormatting>
  <conditionalFormatting sqref="R50">
    <cfRule type="cellIs" dxfId="166" priority="154" operator="notEqual">
      <formula>O46*3</formula>
    </cfRule>
  </conditionalFormatting>
  <conditionalFormatting sqref="X10">
    <cfRule type="cellIs" dxfId="165" priority="159" operator="equal">
      <formula>U6*3</formula>
    </cfRule>
  </conditionalFormatting>
  <conditionalFormatting sqref="X10">
    <cfRule type="cellIs" dxfId="164" priority="160" operator="notEqual">
      <formula>U6*3</formula>
    </cfRule>
  </conditionalFormatting>
  <conditionalFormatting sqref="Y10">
    <cfRule type="cellIs" dxfId="163" priority="161" operator="notEqual">
      <formula>V6</formula>
    </cfRule>
  </conditionalFormatting>
  <conditionalFormatting sqref="Y10">
    <cfRule type="cellIs" dxfId="162" priority="162" operator="equal">
      <formula>V6</formula>
    </cfRule>
  </conditionalFormatting>
  <conditionalFormatting sqref="AD20">
    <cfRule type="cellIs" dxfId="161" priority="163" operator="equal">
      <formula>AA16*3</formula>
    </cfRule>
  </conditionalFormatting>
  <conditionalFormatting sqref="AD20">
    <cfRule type="cellIs" dxfId="160" priority="164" operator="notEqual">
      <formula>AA16*3</formula>
    </cfRule>
  </conditionalFormatting>
  <conditionalFormatting sqref="AE20">
    <cfRule type="cellIs" dxfId="159" priority="165" operator="notEqual">
      <formula>AB16</formula>
    </cfRule>
  </conditionalFormatting>
  <conditionalFormatting sqref="AE20">
    <cfRule type="cellIs" dxfId="158" priority="166" operator="equal">
      <formula>AB16</formula>
    </cfRule>
  </conditionalFormatting>
  <conditionalFormatting sqref="S10">
    <cfRule type="cellIs" dxfId="157" priority="167" operator="notEqual">
      <formula>P6</formula>
    </cfRule>
  </conditionalFormatting>
  <conditionalFormatting sqref="S10">
    <cfRule type="cellIs" dxfId="156" priority="168" operator="equal">
      <formula>P6</formula>
    </cfRule>
  </conditionalFormatting>
  <conditionalFormatting sqref="R10">
    <cfRule type="cellIs" dxfId="155" priority="169" operator="equal">
      <formula>O6*3</formula>
    </cfRule>
  </conditionalFormatting>
  <conditionalFormatting sqref="R10">
    <cfRule type="cellIs" dxfId="154" priority="170" operator="notEqual">
      <formula>O6*3</formula>
    </cfRule>
  </conditionalFormatting>
  <conditionalFormatting sqref="X50">
    <cfRule type="cellIs" dxfId="149" priority="179" operator="equal">
      <formula>U46*3</formula>
    </cfRule>
  </conditionalFormatting>
  <conditionalFormatting sqref="X50">
    <cfRule type="cellIs" dxfId="148" priority="180" operator="notEqual">
      <formula>U46*3</formula>
    </cfRule>
  </conditionalFormatting>
  <conditionalFormatting sqref="Y50">
    <cfRule type="cellIs" dxfId="147" priority="181" operator="notEqual">
      <formula>V46</formula>
    </cfRule>
  </conditionalFormatting>
  <conditionalFormatting sqref="Y50">
    <cfRule type="cellIs" dxfId="146" priority="182" operator="equal">
      <formula>V46</formula>
    </cfRule>
  </conditionalFormatting>
  <conditionalFormatting sqref="S20">
    <cfRule type="cellIs" dxfId="145" priority="187" operator="notEqual">
      <formula>P16</formula>
    </cfRule>
  </conditionalFormatting>
  <conditionalFormatting sqref="S20">
    <cfRule type="cellIs" dxfId="144" priority="188" operator="equal">
      <formula>P16</formula>
    </cfRule>
  </conditionalFormatting>
  <conditionalFormatting sqref="R20">
    <cfRule type="cellIs" dxfId="143" priority="189" operator="equal">
      <formula>O16*3</formula>
    </cfRule>
  </conditionalFormatting>
  <conditionalFormatting sqref="R20">
    <cfRule type="cellIs" dxfId="142" priority="190" operator="notEqual">
      <formula>O16*3</formula>
    </cfRule>
  </conditionalFormatting>
  <conditionalFormatting sqref="AD30">
    <cfRule type="cellIs" dxfId="141" priority="195" operator="equal">
      <formula>AA26*3</formula>
    </cfRule>
  </conditionalFormatting>
  <conditionalFormatting sqref="AD30">
    <cfRule type="cellIs" dxfId="140" priority="196" operator="notEqual">
      <formula>AA26*3</formula>
    </cfRule>
  </conditionalFormatting>
  <conditionalFormatting sqref="AE30">
    <cfRule type="cellIs" dxfId="139" priority="197" operator="notEqual">
      <formula>AB26</formula>
    </cfRule>
  </conditionalFormatting>
  <conditionalFormatting sqref="AE30">
    <cfRule type="cellIs" dxfId="138" priority="198" operator="equal">
      <formula>AB26</formula>
    </cfRule>
  </conditionalFormatting>
  <conditionalFormatting sqref="X30">
    <cfRule type="cellIs" dxfId="133" priority="203" operator="equal">
      <formula>U26*3</formula>
    </cfRule>
  </conditionalFormatting>
  <conditionalFormatting sqref="X30">
    <cfRule type="cellIs" dxfId="132" priority="204" operator="notEqual">
      <formula>U26*3</formula>
    </cfRule>
  </conditionalFormatting>
  <conditionalFormatting sqref="Y30">
    <cfRule type="cellIs" dxfId="131" priority="205" operator="notEqual">
      <formula>V26</formula>
    </cfRule>
  </conditionalFormatting>
  <conditionalFormatting sqref="Y30">
    <cfRule type="cellIs" dxfId="130" priority="206" operator="equal">
      <formula>V26</formula>
    </cfRule>
  </conditionalFormatting>
  <conditionalFormatting sqref="S30">
    <cfRule type="cellIs" dxfId="129" priority="207" operator="notEqual">
      <formula>P26</formula>
    </cfRule>
  </conditionalFormatting>
  <conditionalFormatting sqref="S30">
    <cfRule type="cellIs" dxfId="128" priority="208" operator="equal">
      <formula>P26</formula>
    </cfRule>
  </conditionalFormatting>
  <conditionalFormatting sqref="R30">
    <cfRule type="cellIs" dxfId="127" priority="209" operator="equal">
      <formula>O26*3</formula>
    </cfRule>
  </conditionalFormatting>
  <conditionalFormatting sqref="R30">
    <cfRule type="cellIs" dxfId="126" priority="210" operator="notEqual">
      <formula>O26*3</formula>
    </cfRule>
  </conditionalFormatting>
  <conditionalFormatting sqref="S40">
    <cfRule type="cellIs" dxfId="125" priority="223" operator="notEqual">
      <formula>P36</formula>
    </cfRule>
  </conditionalFormatting>
  <conditionalFormatting sqref="S40">
    <cfRule type="cellIs" dxfId="124" priority="224" operator="equal">
      <formula>P36</formula>
    </cfRule>
  </conditionalFormatting>
  <conditionalFormatting sqref="R40">
    <cfRule type="cellIs" dxfId="123" priority="225" operator="equal">
      <formula>O36*3</formula>
    </cfRule>
  </conditionalFormatting>
  <conditionalFormatting sqref="R40">
    <cfRule type="cellIs" dxfId="122" priority="226" operator="notEqual">
      <formula>O36*3</formula>
    </cfRule>
  </conditionalFormatting>
  <conditionalFormatting sqref="BC10">
    <cfRule type="cellIs" dxfId="121" priority="227" operator="equal">
      <formula>AZ6*3</formula>
    </cfRule>
  </conditionalFormatting>
  <conditionalFormatting sqref="BC10">
    <cfRule type="cellIs" dxfId="120" priority="228" operator="notEqual">
      <formula>AZ6*3</formula>
    </cfRule>
  </conditionalFormatting>
  <conditionalFormatting sqref="BD10">
    <cfRule type="cellIs" dxfId="119" priority="229" operator="notEqual">
      <formula>BA6</formula>
    </cfRule>
  </conditionalFormatting>
  <conditionalFormatting sqref="BD10">
    <cfRule type="cellIs" dxfId="118" priority="230" operator="equal">
      <formula>BA6</formula>
    </cfRule>
  </conditionalFormatting>
  <conditionalFormatting sqref="S50">
    <cfRule type="cellIs" dxfId="117" priority="231" operator="notEqual">
      <formula>P46</formula>
    </cfRule>
  </conditionalFormatting>
  <conditionalFormatting sqref="S50">
    <cfRule type="cellIs" dxfId="116" priority="232" operator="equal">
      <formula>P46</formula>
    </cfRule>
  </conditionalFormatting>
  <conditionalFormatting sqref="BI20">
    <cfRule type="cellIs" dxfId="115" priority="233" operator="equal">
      <formula>BF16*3</formula>
    </cfRule>
  </conditionalFormatting>
  <conditionalFormatting sqref="BI20">
    <cfRule type="cellIs" dxfId="114" priority="234" operator="notEqual">
      <formula>BF16*3</formula>
    </cfRule>
  </conditionalFormatting>
  <conditionalFormatting sqref="BJ20">
    <cfRule type="cellIs" dxfId="113" priority="235" operator="notEqual">
      <formula>BG16</formula>
    </cfRule>
  </conditionalFormatting>
  <conditionalFormatting sqref="BJ20">
    <cfRule type="cellIs" dxfId="112" priority="236" operator="equal">
      <formula>BG16</formula>
    </cfRule>
  </conditionalFormatting>
  <conditionalFormatting sqref="BC20">
    <cfRule type="cellIs" dxfId="111" priority="237" operator="equal">
      <formula>AZ16*3</formula>
    </cfRule>
  </conditionalFormatting>
  <conditionalFormatting sqref="BC20">
    <cfRule type="cellIs" dxfId="110" priority="238" operator="notEqual">
      <formula>AZ16*3</formula>
    </cfRule>
  </conditionalFormatting>
  <conditionalFormatting sqref="BD20">
    <cfRule type="cellIs" dxfId="109" priority="239" operator="notEqual">
      <formula>BA16</formula>
    </cfRule>
  </conditionalFormatting>
  <conditionalFormatting sqref="BD20">
    <cfRule type="cellIs" dxfId="108" priority="240" operator="equal">
      <formula>BA16</formula>
    </cfRule>
  </conditionalFormatting>
  <conditionalFormatting sqref="BI30">
    <cfRule type="cellIs" dxfId="107" priority="241" operator="equal">
      <formula>BF26*3</formula>
    </cfRule>
  </conditionalFormatting>
  <conditionalFormatting sqref="BI30">
    <cfRule type="cellIs" dxfId="106" priority="242" operator="notEqual">
      <formula>BF26*3</formula>
    </cfRule>
  </conditionalFormatting>
  <conditionalFormatting sqref="BJ30">
    <cfRule type="cellIs" dxfId="105" priority="243" operator="notEqual">
      <formula>BG26</formula>
    </cfRule>
  </conditionalFormatting>
  <conditionalFormatting sqref="BJ30">
    <cfRule type="cellIs" dxfId="104" priority="244" operator="equal">
      <formula>BG26</formula>
    </cfRule>
  </conditionalFormatting>
  <conditionalFormatting sqref="BC30">
    <cfRule type="cellIs" dxfId="103" priority="245" operator="equal">
      <formula>AZ26*3</formula>
    </cfRule>
  </conditionalFormatting>
  <conditionalFormatting sqref="BC30">
    <cfRule type="cellIs" dxfId="102" priority="246" operator="notEqual">
      <formula>AZ26*3</formula>
    </cfRule>
  </conditionalFormatting>
  <conditionalFormatting sqref="BD30">
    <cfRule type="cellIs" dxfId="101" priority="247" operator="notEqual">
      <formula>BA26</formula>
    </cfRule>
  </conditionalFormatting>
  <conditionalFormatting sqref="BD30">
    <cfRule type="cellIs" dxfId="100" priority="248" operator="equal">
      <formula>BA26</formula>
    </cfRule>
  </conditionalFormatting>
  <conditionalFormatting sqref="BI40">
    <cfRule type="cellIs" dxfId="99" priority="249" operator="equal">
      <formula>BF36*3</formula>
    </cfRule>
  </conditionalFormatting>
  <conditionalFormatting sqref="BI40">
    <cfRule type="cellIs" dxfId="98" priority="250" operator="notEqual">
      <formula>BF36*3</formula>
    </cfRule>
  </conditionalFormatting>
  <conditionalFormatting sqref="BJ40">
    <cfRule type="cellIs" dxfId="97" priority="251" operator="notEqual">
      <formula>BG36</formula>
    </cfRule>
  </conditionalFormatting>
  <conditionalFormatting sqref="BJ40">
    <cfRule type="cellIs" dxfId="96" priority="252" operator="equal">
      <formula>BG36</formula>
    </cfRule>
  </conditionalFormatting>
  <conditionalFormatting sqref="BC40">
    <cfRule type="cellIs" dxfId="95" priority="253" operator="equal">
      <formula>AZ36*3</formula>
    </cfRule>
  </conditionalFormatting>
  <conditionalFormatting sqref="BC40">
    <cfRule type="cellIs" dxfId="94" priority="254" operator="notEqual">
      <formula>AZ36*3</formula>
    </cfRule>
  </conditionalFormatting>
  <conditionalFormatting sqref="BD40">
    <cfRule type="cellIs" dxfId="93" priority="255" operator="notEqual">
      <formula>BA36</formula>
    </cfRule>
  </conditionalFormatting>
  <conditionalFormatting sqref="BD40">
    <cfRule type="cellIs" dxfId="92" priority="256" operator="equal">
      <formula>BA36</formula>
    </cfRule>
  </conditionalFormatting>
  <conditionalFormatting sqref="BI50">
    <cfRule type="cellIs" dxfId="91" priority="257" operator="equal">
      <formula>BF46*3</formula>
    </cfRule>
  </conditionalFormatting>
  <conditionalFormatting sqref="BI50">
    <cfRule type="cellIs" dxfId="90" priority="258" operator="notEqual">
      <formula>BF46*3</formula>
    </cfRule>
  </conditionalFormatting>
  <conditionalFormatting sqref="BJ50">
    <cfRule type="cellIs" dxfId="89" priority="259" operator="notEqual">
      <formula>BG46</formula>
    </cfRule>
  </conditionalFormatting>
  <conditionalFormatting sqref="BJ50">
    <cfRule type="cellIs" dxfId="88" priority="260" operator="equal">
      <formula>BG46</formula>
    </cfRule>
  </conditionalFormatting>
  <conditionalFormatting sqref="BC50">
    <cfRule type="cellIs" dxfId="87" priority="261" operator="equal">
      <formula>AZ46*3</formula>
    </cfRule>
  </conditionalFormatting>
  <conditionalFormatting sqref="BC50">
    <cfRule type="cellIs" dxfId="86" priority="262" operator="notEqual">
      <formula>AZ46*3</formula>
    </cfRule>
  </conditionalFormatting>
  <conditionalFormatting sqref="BD50">
    <cfRule type="cellIs" dxfId="85" priority="263" operator="notEqual">
      <formula>BA46</formula>
    </cfRule>
  </conditionalFormatting>
  <conditionalFormatting sqref="BD50">
    <cfRule type="cellIs" dxfId="84" priority="264" operator="equal">
      <formula>BA46</formula>
    </cfRule>
  </conditionalFormatting>
  <conditionalFormatting sqref="L30">
    <cfRule type="cellIs" dxfId="83" priority="265" operator="equal">
      <formula>I26*3</formula>
    </cfRule>
  </conditionalFormatting>
  <conditionalFormatting sqref="L30">
    <cfRule type="cellIs" dxfId="82" priority="266" operator="notEqual">
      <formula>I26*3</formula>
    </cfRule>
  </conditionalFormatting>
  <conditionalFormatting sqref="M30">
    <cfRule type="cellIs" dxfId="81" priority="267" operator="notEqual">
      <formula>J26</formula>
    </cfRule>
  </conditionalFormatting>
  <conditionalFormatting sqref="M30">
    <cfRule type="cellIs" dxfId="80" priority="268" operator="equal">
      <formula>J26</formula>
    </cfRule>
  </conditionalFormatting>
  <conditionalFormatting sqref="F30">
    <cfRule type="cellIs" dxfId="75" priority="65" operator="equal">
      <formula>C26*3</formula>
    </cfRule>
  </conditionalFormatting>
  <conditionalFormatting sqref="F30">
    <cfRule type="cellIs" dxfId="74" priority="66" operator="notEqual">
      <formula>C26*3</formula>
    </cfRule>
  </conditionalFormatting>
  <conditionalFormatting sqref="G30">
    <cfRule type="cellIs" dxfId="73" priority="67" operator="notEqual">
      <formula>D26</formula>
    </cfRule>
  </conditionalFormatting>
  <conditionalFormatting sqref="G30">
    <cfRule type="cellIs" dxfId="72" priority="68" operator="equal">
      <formula>D26</formula>
    </cfRule>
  </conditionalFormatting>
  <conditionalFormatting sqref="AJ20">
    <cfRule type="cellIs" dxfId="67" priority="61" operator="equal">
      <formula>AG16*3</formula>
    </cfRule>
  </conditionalFormatting>
  <conditionalFormatting sqref="AJ20">
    <cfRule type="cellIs" dxfId="66" priority="62" operator="notEqual">
      <formula>AG16*3</formula>
    </cfRule>
  </conditionalFormatting>
  <conditionalFormatting sqref="AK20">
    <cfRule type="cellIs" dxfId="65" priority="63" operator="notEqual">
      <formula>AH16</formula>
    </cfRule>
  </conditionalFormatting>
  <conditionalFormatting sqref="AK20">
    <cfRule type="cellIs" dxfId="64" priority="64" operator="equal">
      <formula>AH16</formula>
    </cfRule>
  </conditionalFormatting>
  <conditionalFormatting sqref="AD50">
    <cfRule type="cellIs" dxfId="59" priority="57" operator="equal">
      <formula>AA46*3</formula>
    </cfRule>
  </conditionalFormatting>
  <conditionalFormatting sqref="AD50">
    <cfRule type="cellIs" dxfId="58" priority="58" operator="notEqual">
      <formula>AA46*3</formula>
    </cfRule>
  </conditionalFormatting>
  <conditionalFormatting sqref="AE50">
    <cfRule type="cellIs" dxfId="57" priority="59" operator="notEqual">
      <formula>AB46</formula>
    </cfRule>
  </conditionalFormatting>
  <conditionalFormatting sqref="AE50">
    <cfRule type="cellIs" dxfId="56" priority="60" operator="equal">
      <formula>AB46</formula>
    </cfRule>
  </conditionalFormatting>
  <conditionalFormatting sqref="F20">
    <cfRule type="cellIs" dxfId="55" priority="53" operator="equal">
      <formula>C16*3</formula>
    </cfRule>
  </conditionalFormatting>
  <conditionalFormatting sqref="F20">
    <cfRule type="cellIs" dxfId="54" priority="54" operator="notEqual">
      <formula>C16*3</formula>
    </cfRule>
  </conditionalFormatting>
  <conditionalFormatting sqref="G20">
    <cfRule type="cellIs" dxfId="53" priority="55" operator="notEqual">
      <formula>D16</formula>
    </cfRule>
  </conditionalFormatting>
  <conditionalFormatting sqref="G20">
    <cfRule type="cellIs" dxfId="52" priority="56" operator="equal">
      <formula>D16</formula>
    </cfRule>
  </conditionalFormatting>
  <conditionalFormatting sqref="X20">
    <cfRule type="cellIs" dxfId="51" priority="49" operator="equal">
      <formula>U16*3</formula>
    </cfRule>
  </conditionalFormatting>
  <conditionalFormatting sqref="X20">
    <cfRule type="cellIs" dxfId="50" priority="50" operator="notEqual">
      <formula>U16*3</formula>
    </cfRule>
  </conditionalFormatting>
  <conditionalFormatting sqref="Y20">
    <cfRule type="cellIs" dxfId="49" priority="51" operator="notEqual">
      <formula>V16</formula>
    </cfRule>
  </conditionalFormatting>
  <conditionalFormatting sqref="Y20">
    <cfRule type="cellIs" dxfId="48" priority="52" operator="equal">
      <formula>V16</formula>
    </cfRule>
  </conditionalFormatting>
  <conditionalFormatting sqref="L20">
    <cfRule type="cellIs" dxfId="47" priority="45" operator="equal">
      <formula>I16*3</formula>
    </cfRule>
  </conditionalFormatting>
  <conditionalFormatting sqref="L20">
    <cfRule type="cellIs" dxfId="46" priority="46" operator="notEqual">
      <formula>I16*3</formula>
    </cfRule>
  </conditionalFormatting>
  <conditionalFormatting sqref="M20">
    <cfRule type="cellIs" dxfId="45" priority="47" operator="notEqual">
      <formula>J16</formula>
    </cfRule>
  </conditionalFormatting>
  <conditionalFormatting sqref="M20">
    <cfRule type="cellIs" dxfId="44" priority="48" operator="equal">
      <formula>J16</formula>
    </cfRule>
  </conditionalFormatting>
  <conditionalFormatting sqref="F40">
    <cfRule type="cellIs" dxfId="43" priority="41" operator="equal">
      <formula>C36*3</formula>
    </cfRule>
  </conditionalFormatting>
  <conditionalFormatting sqref="F40">
    <cfRule type="cellIs" dxfId="42" priority="42" operator="notEqual">
      <formula>C36*3</formula>
    </cfRule>
  </conditionalFormatting>
  <conditionalFormatting sqref="G40">
    <cfRule type="cellIs" dxfId="41" priority="43" operator="notEqual">
      <formula>D36</formula>
    </cfRule>
  </conditionalFormatting>
  <conditionalFormatting sqref="G40">
    <cfRule type="cellIs" dxfId="40" priority="44" operator="equal">
      <formula>D36</formula>
    </cfRule>
  </conditionalFormatting>
  <conditionalFormatting sqref="L40">
    <cfRule type="cellIs" dxfId="39" priority="37" operator="equal">
      <formula>I36*3</formula>
    </cfRule>
  </conditionalFormatting>
  <conditionalFormatting sqref="L40">
    <cfRule type="cellIs" dxfId="38" priority="38" operator="notEqual">
      <formula>I36*3</formula>
    </cfRule>
  </conditionalFormatting>
  <conditionalFormatting sqref="M40">
    <cfRule type="cellIs" dxfId="37" priority="39" operator="notEqual">
      <formula>J36</formula>
    </cfRule>
  </conditionalFormatting>
  <conditionalFormatting sqref="M40">
    <cfRule type="cellIs" dxfId="36" priority="40" operator="equal">
      <formula>J36</formula>
    </cfRule>
  </conditionalFormatting>
  <conditionalFormatting sqref="X40">
    <cfRule type="cellIs" dxfId="35" priority="33" operator="equal">
      <formula>U36*3</formula>
    </cfRule>
  </conditionalFormatting>
  <conditionalFormatting sqref="X40">
    <cfRule type="cellIs" dxfId="34" priority="34" operator="notEqual">
      <formula>U36*3</formula>
    </cfRule>
  </conditionalFormatting>
  <conditionalFormatting sqref="Y40">
    <cfRule type="cellIs" dxfId="33" priority="35" operator="notEqual">
      <formula>V36</formula>
    </cfRule>
  </conditionalFormatting>
  <conditionalFormatting sqref="Y40">
    <cfRule type="cellIs" dxfId="32" priority="36" operator="equal">
      <formula>V36</formula>
    </cfRule>
  </conditionalFormatting>
  <conditionalFormatting sqref="AD40">
    <cfRule type="cellIs" dxfId="31" priority="25" operator="equal">
      <formula>AA36*3</formula>
    </cfRule>
  </conditionalFormatting>
  <conditionalFormatting sqref="AD40">
    <cfRule type="cellIs" dxfId="30" priority="26" operator="notEqual">
      <formula>AA36*3</formula>
    </cfRule>
  </conditionalFormatting>
  <conditionalFormatting sqref="AE40">
    <cfRule type="cellIs" dxfId="29" priority="27" operator="notEqual">
      <formula>AB36</formula>
    </cfRule>
  </conditionalFormatting>
  <conditionalFormatting sqref="AE40">
    <cfRule type="cellIs" dxfId="28" priority="28" operator="equal">
      <formula>AB36</formula>
    </cfRule>
  </conditionalFormatting>
  <conditionalFormatting sqref="L50">
    <cfRule type="cellIs" dxfId="23" priority="21" operator="equal">
      <formula>I46*3</formula>
    </cfRule>
  </conditionalFormatting>
  <conditionalFormatting sqref="L50">
    <cfRule type="cellIs" dxfId="22" priority="22" operator="notEqual">
      <formula>I46*3</formula>
    </cfRule>
  </conditionalFormatting>
  <conditionalFormatting sqref="M50">
    <cfRule type="cellIs" dxfId="21" priority="23" operator="notEqual">
      <formula>J46</formula>
    </cfRule>
  </conditionalFormatting>
  <conditionalFormatting sqref="M50">
    <cfRule type="cellIs" dxfId="20" priority="24" operator="equal">
      <formula>J46</formula>
    </cfRule>
  </conditionalFormatting>
  <conditionalFormatting sqref="AJ40">
    <cfRule type="cellIs" dxfId="19" priority="13" operator="equal">
      <formula>AG36*3</formula>
    </cfRule>
  </conditionalFormatting>
  <conditionalFormatting sqref="AJ40">
    <cfRule type="cellIs" dxfId="18" priority="14" operator="notEqual">
      <formula>AG36*3</formula>
    </cfRule>
  </conditionalFormatting>
  <conditionalFormatting sqref="AK40">
    <cfRule type="cellIs" dxfId="17" priority="15" operator="notEqual">
      <formula>AH36</formula>
    </cfRule>
  </conditionalFormatting>
  <conditionalFormatting sqref="AK40">
    <cfRule type="cellIs" dxfId="16" priority="16" operator="equal">
      <formula>AH36</formula>
    </cfRule>
  </conditionalFormatting>
  <conditionalFormatting sqref="AJ50">
    <cfRule type="cellIs" dxfId="11" priority="9" operator="equal">
      <formula>AG46*3</formula>
    </cfRule>
  </conditionalFormatting>
  <conditionalFormatting sqref="AJ50">
    <cfRule type="cellIs" dxfId="10" priority="10" operator="notEqual">
      <formula>AG46*3</formula>
    </cfRule>
  </conditionalFormatting>
  <conditionalFormatting sqref="AK50">
    <cfRule type="cellIs" dxfId="9" priority="11" operator="notEqual">
      <formula>AH46</formula>
    </cfRule>
  </conditionalFormatting>
  <conditionalFormatting sqref="AK50">
    <cfRule type="cellIs" dxfId="8" priority="12" operator="equal">
      <formula>AH46</formula>
    </cfRule>
  </conditionalFormatting>
  <conditionalFormatting sqref="F50">
    <cfRule type="cellIs" dxfId="7" priority="5" operator="equal">
      <formula>C46*3</formula>
    </cfRule>
  </conditionalFormatting>
  <conditionalFormatting sqref="F50">
    <cfRule type="cellIs" dxfId="6" priority="6" operator="notEqual">
      <formula>C46*3</formula>
    </cfRule>
  </conditionalFormatting>
  <conditionalFormatting sqref="G50">
    <cfRule type="cellIs" dxfId="5" priority="7" operator="notEqual">
      <formula>D46</formula>
    </cfRule>
  </conditionalFormatting>
  <conditionalFormatting sqref="G50">
    <cfRule type="cellIs" dxfId="4" priority="8" operator="equal">
      <formula>D46</formula>
    </cfRule>
  </conditionalFormatting>
  <conditionalFormatting sqref="AJ30">
    <cfRule type="cellIs" dxfId="3" priority="1" operator="equal">
      <formula>AG26*3</formula>
    </cfRule>
  </conditionalFormatting>
  <conditionalFormatting sqref="AJ30">
    <cfRule type="cellIs" dxfId="2" priority="2" operator="notEqual">
      <formula>AG26*3</formula>
    </cfRule>
  </conditionalFormatting>
  <conditionalFormatting sqref="AK30">
    <cfRule type="cellIs" dxfId="1" priority="3" operator="notEqual">
      <formula>AH26</formula>
    </cfRule>
  </conditionalFormatting>
  <conditionalFormatting sqref="AK30">
    <cfRule type="cellIs" dxfId="0" priority="4" operator="equal">
      <formula>AH26</formula>
    </cfRule>
  </conditionalFormatting>
  <pageMargins left="0.70866141732283472" right="0.70866141732283472" top="0.74803149606299213" bottom="0.74803149606299213" header="0" footer="0"/>
  <pageSetup scale="5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B9E963965D064A825EF1C2E5C68EF8" ma:contentTypeVersion="19" ma:contentTypeDescription="Crear nuevo documento." ma:contentTypeScope="" ma:versionID="092630f532bc524c435f0a786f7f10d3">
  <xsd:schema xmlns:xsd="http://www.w3.org/2001/XMLSchema" xmlns:xs="http://www.w3.org/2001/XMLSchema" xmlns:p="http://schemas.microsoft.com/office/2006/metadata/properties" xmlns:ns2="0b400916-8d07-47c5-b5f3-a7d85a6f2e5f" xmlns:ns3="4982597a-ae14-4623-8062-e38e7e64f12b" xmlns:ns4="a83c52de-2234-4320-9e19-036b3a463962" targetNamespace="http://schemas.microsoft.com/office/2006/metadata/properties" ma:root="true" ma:fieldsID="cc84df2e607ca0b4f8bd0acda76c63b8" ns2:_="" ns3:_="" ns4:_="">
    <xsd:import namespace="0b400916-8d07-47c5-b5f3-a7d85a6f2e5f"/>
    <xsd:import namespace="4982597a-ae14-4623-8062-e38e7e64f12b"/>
    <xsd:import namespace="a83c52de-2234-4320-9e19-036b3a46396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Estado" minOccurs="0"/>
                <xsd:element ref="ns2:de5o" minOccurs="0"/>
                <xsd:element ref="ns2:Fecha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00916-8d07-47c5-b5f3-a7d85a6f2e5f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format="Dropdown" ma:internalName="Descripci_x00f3_n">
      <xsd:simpleType>
        <xsd:restriction base="dms:Note">
          <xsd:maxLength value="255"/>
        </xsd:restriction>
      </xsd:simpleType>
    </xsd:element>
    <xsd:element name="Estado" ma:index="9" nillable="true" ma:displayName="Estado" ma:format="Dropdown" ma:internalName="Estado">
      <xsd:simpleType>
        <xsd:restriction base="dms:Choice">
          <xsd:enumeration value="Vigente"/>
          <xsd:enumeration value="No Vigente"/>
        </xsd:restriction>
      </xsd:simpleType>
    </xsd:element>
    <xsd:element name="de5o" ma:index="10" nillable="true" ma:displayName="Período" ma:internalName="de5o">
      <xsd:simpleType>
        <xsd:restriction base="dms:Text"/>
      </xsd:simpleType>
    </xsd:element>
    <xsd:element name="Fecha" ma:index="11" ma:displayName="Fecha" ma:format="DateOnly" ma:internalName="Fecha">
      <xsd:simpleType>
        <xsd:restriction base="dms:DateTim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c66ea1b-62c8-403d-964b-7ea82c9845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2597a-ae14-4623-8062-e38e7e64f12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c52de-2234-4320-9e19-036b3a46396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d065610-6475-40c2-a359-ba44c12344fc}" ma:internalName="TaxCatchAll" ma:showField="CatchAllData" ma:web="a83c52de-2234-4320-9e19-036b3a463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400916-8d07-47c5-b5f3-a7d85a6f2e5f">
      <Terms xmlns="http://schemas.microsoft.com/office/infopath/2007/PartnerControls"/>
    </lcf76f155ced4ddcb4097134ff3c332f>
    <TaxCatchAll xmlns="a83c52de-2234-4320-9e19-036b3a463962" xsi:nil="true"/>
    <Descripci_x00f3_n xmlns="0b400916-8d07-47c5-b5f3-a7d85a6f2e5f" xsi:nil="true"/>
    <Fecha xmlns="0b400916-8d07-47c5-b5f3-a7d85a6f2e5f"/>
    <Estado xmlns="0b400916-8d07-47c5-b5f3-a7d85a6f2e5f" xsi:nil="true"/>
    <de5o xmlns="0b400916-8d07-47c5-b5f3-a7d85a6f2e5f" xsi:nil="true"/>
  </documentManagement>
</p:properties>
</file>

<file path=customXml/itemProps1.xml><?xml version="1.0" encoding="utf-8"?>
<ds:datastoreItem xmlns:ds="http://schemas.openxmlformats.org/officeDocument/2006/customXml" ds:itemID="{7AFD2E6C-3428-4C0D-9F9E-A412CF93B341}"/>
</file>

<file path=customXml/itemProps2.xml><?xml version="1.0" encoding="utf-8"?>
<ds:datastoreItem xmlns:ds="http://schemas.openxmlformats.org/officeDocument/2006/customXml" ds:itemID="{0D974F87-134D-4FDA-8037-5062E5B30B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29E1F5-DBC9-46D4-A3BE-5B04565C65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Malla Curricular</vt:lpstr>
      <vt:lpstr>Cálculo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Madera</dc:creator>
  <cp:lastModifiedBy>1-03-06-DD-06</cp:lastModifiedBy>
  <cp:lastPrinted>2023-03-14T20:14:39Z</cp:lastPrinted>
  <dcterms:created xsi:type="dcterms:W3CDTF">2014-07-15T16:40:07Z</dcterms:created>
  <dcterms:modified xsi:type="dcterms:W3CDTF">2023-03-14T20:14:50Z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0x010100FCDD37E86423FD469ACAD7D8C5CC3033</vt:lpwstr>
  </property>
</Properties>
</file>