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PN\2025\Equipo planificación POA -PAI - DP\Planteamiento PAI 2025\"/>
    </mc:Choice>
  </mc:AlternateContent>
  <xr:revisionPtr revIDLastSave="0" documentId="8_{FF8E2BBD-3843-40E7-93D5-A24C095ECF1F}" xr6:coauthVersionLast="47" xr6:coauthVersionMax="47" xr10:uidLastSave="{00000000-0000-0000-0000-000000000000}"/>
  <bookViews>
    <workbookView xWindow="-120" yWindow="-120" windowWidth="20730" windowHeight="11160" firstSheet="1" activeTab="1" xr2:uid="{CF51281F-A816-4410-B5C9-2FDDE3D467E9}"/>
  </bookViews>
  <sheets>
    <sheet name="Hoja4" sheetId="6" state="hidden" r:id="rId1"/>
    <sheet name="MATRIZ PAI 2025" sheetId="1" r:id="rId2"/>
    <sheet name="DATOS" sheetId="2" state="hidden" r:id="rId3"/>
  </sheets>
  <externalReferences>
    <externalReference r:id="rId4"/>
    <externalReference r:id="rId5"/>
    <externalReference r:id="rId6"/>
  </externalReferences>
  <definedNames>
    <definedName name="_xlnm._FilterDatabase" localSheetId="1" hidden="1">'MATRIZ PAI 2025'!$A$8:$AW$191</definedName>
    <definedName name="CUP">DATOS!$E$2:$E$5</definedName>
    <definedName name="EOD">DATOS!$J$2:$J$5</definedName>
    <definedName name="ITEM_CORRIENTE">'[1]Tabla datos'!$K$2:$K$127</definedName>
    <definedName name="NIVEL_1">DATOS!$A$2:$A$4</definedName>
    <definedName name="NIVEL_2">DATOS!$B$2:$B$28</definedName>
    <definedName name="NIVEL_3">DATOS!$C$2:$C$36</definedName>
    <definedName name="NUEVO">DATOS!$H$2:$H$3</definedName>
    <definedName name="OEI">DATOS!$G$2:$G$5</definedName>
    <definedName name="PEDI">DATOS!$F$2:$F$5</definedName>
    <definedName name="PROGRAMA">DATOS!$K$2:$K$5</definedName>
    <definedName name="PROYECTO">DATOS!$D$2:$D$5</definedName>
    <definedName name="SINO">DATOS!$I$2:$I$3</definedName>
    <definedName name="UNIDAD">'[2]Tabla datos'!$D$2:$D$29</definedName>
    <definedName name="UNIDADES" localSheetId="1">'[3]BASE DE DATOS EPN'!$F$2:$F$30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6" i="1" l="1"/>
  <c r="AK24" i="1"/>
  <c r="AJ15" i="1"/>
  <c r="AJ11" i="1"/>
  <c r="AK56" i="1"/>
  <c r="AK55" i="1"/>
  <c r="AT91" i="1"/>
  <c r="AT90" i="1"/>
  <c r="AQ78" i="1"/>
  <c r="AT86" i="1"/>
  <c r="AT89" i="1"/>
  <c r="AT88" i="1"/>
  <c r="AT85" i="1"/>
  <c r="AO107" i="1"/>
  <c r="AS93" i="1"/>
  <c r="AT84" i="1"/>
  <c r="AT83" i="1"/>
  <c r="AT81" i="1"/>
  <c r="AO105" i="1"/>
  <c r="X115" i="1"/>
  <c r="X114" i="1"/>
  <c r="X113" i="1"/>
  <c r="X112" i="1"/>
  <c r="X111" i="1"/>
  <c r="X110" i="1"/>
  <c r="X109" i="1"/>
  <c r="X108" i="1"/>
  <c r="X107" i="1"/>
  <c r="X106" i="1"/>
  <c r="X105" i="1"/>
  <c r="B115" i="1"/>
  <c r="B114" i="1"/>
  <c r="B113" i="1"/>
  <c r="B112" i="1"/>
  <c r="B111" i="1"/>
  <c r="B110" i="1"/>
  <c r="B109" i="1"/>
  <c r="B108" i="1"/>
  <c r="B107" i="1"/>
  <c r="B106" i="1"/>
  <c r="B105" i="1"/>
  <c r="AI103" i="1" l="1"/>
  <c r="AI102" i="1"/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9" i="1"/>
  <c r="X104" i="1"/>
  <c r="AP103" i="1"/>
  <c r="X92" i="1" l="1"/>
  <c r="AU91" i="1" l="1"/>
  <c r="AU90" i="1"/>
  <c r="AU89" i="1"/>
  <c r="AU88" i="1"/>
  <c r="AU87" i="1"/>
  <c r="AU86" i="1"/>
  <c r="AU85" i="1"/>
  <c r="AU84" i="1"/>
  <c r="AW84" i="1" s="1"/>
  <c r="AU83" i="1"/>
  <c r="AW83" i="1" s="1"/>
  <c r="AU82" i="1"/>
  <c r="AW82" i="1" s="1"/>
  <c r="AU81" i="1"/>
  <c r="AW81" i="1" s="1"/>
  <c r="AU80" i="1"/>
  <c r="AW80" i="1" s="1"/>
  <c r="X91" i="1" l="1"/>
  <c r="X90" i="1"/>
  <c r="X89" i="1"/>
  <c r="X88" i="1"/>
  <c r="X87" i="1"/>
  <c r="X86" i="1"/>
  <c r="X85" i="1"/>
  <c r="X84" i="1"/>
  <c r="X83" i="1"/>
  <c r="X82" i="1"/>
  <c r="X81" i="1"/>
  <c r="X80" i="1"/>
  <c r="AU56" i="1"/>
  <c r="X56" i="1"/>
  <c r="AT39" i="1"/>
  <c r="AU39" i="1" s="1"/>
  <c r="X39" i="1"/>
  <c r="X79" i="1" l="1"/>
  <c r="X78" i="1"/>
  <c r="X77" i="1"/>
  <c r="X76" i="1"/>
  <c r="X75" i="1"/>
  <c r="X74" i="1"/>
  <c r="X73" i="1"/>
  <c r="X72" i="1"/>
  <c r="X71" i="1"/>
  <c r="X70" i="1"/>
  <c r="X6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7" i="1"/>
  <c r="X58" i="1"/>
  <c r="X59" i="1"/>
  <c r="X60" i="1"/>
  <c r="X61" i="1"/>
  <c r="X62" i="1"/>
  <c r="X63" i="1"/>
  <c r="X64" i="1"/>
  <c r="X65" i="1"/>
  <c r="X66" i="1"/>
  <c r="X67" i="1"/>
  <c r="X68" i="1"/>
  <c r="X93" i="1"/>
  <c r="X94" i="1"/>
  <c r="X95" i="1"/>
  <c r="X96" i="1"/>
  <c r="X97" i="1"/>
  <c r="X98" i="1"/>
  <c r="X99" i="1"/>
  <c r="X100" i="1"/>
  <c r="X101" i="1"/>
  <c r="X102" i="1"/>
  <c r="X103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9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9" i="1" l="1"/>
  <c r="AU7" i="1" s="1"/>
</calcChain>
</file>

<file path=xl/sharedStrings.xml><?xml version="1.0" encoding="utf-8"?>
<sst xmlns="http://schemas.openxmlformats.org/spreadsheetml/2006/main" count="2738" uniqueCount="275">
  <si>
    <t>Escuela Politécnica Nacional</t>
  </si>
  <si>
    <t>Plan Anual de Inversión 2024</t>
  </si>
  <si>
    <t>ESTRUCTURA ORGÁNICA</t>
  </si>
  <si>
    <t>DESCRIPCIÓN DE LA ACTIVIDAD</t>
  </si>
  <si>
    <t>VINCULACIÓN A LA PLANIFICACIÓN</t>
  </si>
  <si>
    <t>VINCULACIÓN PRESUPUESTO</t>
  </si>
  <si>
    <t>Línea PAI</t>
  </si>
  <si>
    <t>UNIDAD RECTORADO/VICERRECTORADO</t>
  </si>
  <si>
    <t>FACULTAD/DIRECCIÓN/DEPARTAMENTO</t>
  </si>
  <si>
    <t>DEPARTAMENTO/DIRECCIÓN</t>
  </si>
  <si>
    <t>CENTRO DE INVESTIGACIÓN</t>
  </si>
  <si>
    <t xml:space="preserve">META </t>
  </si>
  <si>
    <t>INDICADOR</t>
  </si>
  <si>
    <t>ALINEACIÓN A OBJETIVOS DEL  PLAN  NACIONAL DE DESARROLLO</t>
  </si>
  <si>
    <t>ALINEACIÓN A OBJETIVO DEL PLAN ESTRATÉGICO DE DESARROLLO INSTITUCIONAL</t>
  </si>
  <si>
    <t>ALINEACIÓN A OBJETIVO OPERATIVO</t>
  </si>
  <si>
    <t>EJERCICIO</t>
  </si>
  <si>
    <t>ENTIDAD</t>
  </si>
  <si>
    <t>UNIDAD EJECUTORA</t>
  </si>
  <si>
    <t>PROGRAMA INSTITUCIONAL</t>
  </si>
  <si>
    <t>SUBPROGRAMA</t>
  </si>
  <si>
    <t>PROYECTO</t>
  </si>
  <si>
    <t>CÓDIGO ÚNICO DE PROYECTO</t>
  </si>
  <si>
    <t>ACTIVIDAD INSTITUCIONAL</t>
  </si>
  <si>
    <t>OBRA</t>
  </si>
  <si>
    <t>GRUPO GASTO</t>
  </si>
  <si>
    <t>ITEM</t>
  </si>
  <si>
    <t>GEOGRÁFICO</t>
  </si>
  <si>
    <t>FUENTE</t>
  </si>
  <si>
    <t>ORGANISMO</t>
  </si>
  <si>
    <t>CORRELATIVO</t>
  </si>
  <si>
    <t>FUNCIÓN</t>
  </si>
  <si>
    <t>POLÍTICA DE IGUALDAD</t>
  </si>
  <si>
    <t>POLÍTICA AMBIENTAL</t>
  </si>
  <si>
    <t>NUEVO/ARRASTRE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</si>
  <si>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</si>
  <si>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</si>
  <si>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</si>
  <si>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</si>
  <si>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</si>
  <si>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</si>
  <si>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</si>
  <si>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</si>
  <si>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</si>
  <si>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</si>
  <si>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</si>
  <si>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</si>
  <si>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VIIV - Vicerrectorado de Investigación, Innovación y Vinculación</t>
  </si>
  <si>
    <t>0004 - UGIPS</t>
  </si>
  <si>
    <t>91770000.0000.376442</t>
  </si>
  <si>
    <t>91770000.0000.376441</t>
  </si>
  <si>
    <t>Rectorado</t>
  </si>
  <si>
    <t>IG - Instituto Geofísico</t>
  </si>
  <si>
    <t>91770000.0000.375094</t>
  </si>
  <si>
    <t>DP - Dirección de Planificación</t>
  </si>
  <si>
    <t>FORTALECIMIENTO INSTITUCIONAL DE LA EPN</t>
  </si>
  <si>
    <t>91770000.0000.378192</t>
  </si>
  <si>
    <t>SI</t>
  </si>
  <si>
    <t>DTH - Dirección de Talento Humano</t>
  </si>
  <si>
    <t>DGIP - Dirección de Gestión de la Información y Procesos</t>
  </si>
  <si>
    <t>FIM - Facultad de Ingeniería Mecánica</t>
  </si>
  <si>
    <t>FICA - Facultad de Ingeniería Civil y Ambiental</t>
  </si>
  <si>
    <t>CMM - Centro de Modelación Matemática</t>
  </si>
  <si>
    <t>VD - Vicerrectorado de Docencia</t>
  </si>
  <si>
    <t>FC - Facultad de Ciencias</t>
  </si>
  <si>
    <t>Departamento de Economía Cuantitativa</t>
  </si>
  <si>
    <t>FIEE - Facultad de Ingeniería Eléctrica y Electrónica</t>
  </si>
  <si>
    <t>Departamento de Automatización y Control Industrial</t>
  </si>
  <si>
    <t>PAI 2025 APROBADO</t>
  </si>
  <si>
    <t>PLURIANUAL (SI/NO)</t>
  </si>
  <si>
    <t>DA - Dirección Administrativa</t>
  </si>
  <si>
    <t>DAJ-Dirección de Asesoría Jurídica</t>
  </si>
  <si>
    <t>DC - Dirección de Comunicación</t>
  </si>
  <si>
    <t>DCS - Departamento de Ciencias Sociales</t>
  </si>
  <si>
    <t>DF - Dirección Financiera</t>
  </si>
  <si>
    <t>DFB - Departamento de Formación Básica</t>
  </si>
  <si>
    <t>DRI - Dirección de Relaciones Institucionales</t>
  </si>
  <si>
    <t>ESFOT - Escuela de Formación de Tecnólogos</t>
  </si>
  <si>
    <t>FCA - Facultad de Ciencias Administrativas</t>
  </si>
  <si>
    <t xml:space="preserve">FGP - Facultad de Ingeniería en Geología y Petróleos </t>
  </si>
  <si>
    <t>FIQA - Facultad de Ingeniería Química y Agroindustria</t>
  </si>
  <si>
    <t>FIS - Facultad de Ingeniería en Sistemas</t>
  </si>
  <si>
    <t>MSB - Metalmecánica San Bartolo</t>
  </si>
  <si>
    <t>OAQ - Observatorio Astronómico de Quito</t>
  </si>
  <si>
    <t>SG - Secretaría General</t>
  </si>
  <si>
    <t>CEC - Centro de Educación Continua</t>
  </si>
  <si>
    <t>Departamento de Biología</t>
  </si>
  <si>
    <t>Departamento de Física</t>
  </si>
  <si>
    <t>Departamento de Matemática</t>
  </si>
  <si>
    <t>Departamento de Estudios Organizacionales y Desarrollo Humano</t>
  </si>
  <si>
    <t>Departamento de Ciencias Administrativas</t>
  </si>
  <si>
    <t>Departamento de Geología</t>
  </si>
  <si>
    <t>Departamento de Petróleos</t>
  </si>
  <si>
    <t>Departamento de Ingeniería Civil y Ambiental</t>
  </si>
  <si>
    <t>Departamento de Ingeniría Mecánica</t>
  </si>
  <si>
    <t>Departamento de Materiales</t>
  </si>
  <si>
    <t>Departamento de Ciencia de los Alimentos y Biotecnología</t>
  </si>
  <si>
    <t>Departamento de Ciencias Nucleares</t>
  </si>
  <si>
    <t>Departamento de Ingeniería Química</t>
  </si>
  <si>
    <t>Departamento de Metalurgia Extractiva</t>
  </si>
  <si>
    <t>Departamento de Informática y Ciencias de la Computación</t>
  </si>
  <si>
    <t>Departamento de Energía Eléctrica</t>
  </si>
  <si>
    <t>Departamento de Electrónica, Telecomunicaciones y Redes de Información</t>
  </si>
  <si>
    <t>Departamento de Ciencias Sociales</t>
  </si>
  <si>
    <t>Dirección de Docencia</t>
  </si>
  <si>
    <t>Dirección de Admisión y Registro</t>
  </si>
  <si>
    <t>Dirección de Bienestar Politécnico</t>
  </si>
  <si>
    <t>Dirección de Investigación</t>
  </si>
  <si>
    <t>Dirección de Posgrados</t>
  </si>
  <si>
    <t>Dirección de Innovación y Vinculación</t>
  </si>
  <si>
    <t>Departamento de Formación Básica</t>
  </si>
  <si>
    <t>PROYECTO DE INVERSIÓN</t>
  </si>
  <si>
    <t>GENERACION DE CAPACIDADES PARA LA DIFUSION DE ALERTAS TEMPRANAS Y PARA EL DESARROLLO DE INSTRUMENTOS DE DECISION ANTE LAS AMENAZAS SISMICAS Y VOLCANICAS DIRIGIDOS AL SISTEMA NACIONAL DE GESTION DE RIESGOS</t>
  </si>
  <si>
    <t>PORTAFOLIO DE PROYECTOS DE INVESTIGACION ESCUELA POLITECNICA NACIONAL</t>
  </si>
  <si>
    <t>PORTAFOLIO DE PROYECTOS DE VINCULACION CON LA COLECTIVIDAD ESCUELA POLITECNICA NACIONAL</t>
  </si>
  <si>
    <t>C.U.P</t>
  </si>
  <si>
    <r>
      <rPr>
        <b/>
        <sz val="10"/>
        <color theme="1"/>
        <rFont val="Times New Roman"/>
        <family val="1"/>
      </rPr>
      <t>OEI 2</t>
    </r>
    <r>
      <rPr>
        <sz val="10"/>
        <color theme="1"/>
        <rFont val="Times New Roman"/>
        <family val="1"/>
      </rPr>
      <t>.Contribuir a los conocimientos científicos y tecnológicos, con investigaciones que respondan a las necesidades de los sectores público, privado y los demás actores sociales, para impulsar el desarrollo sostenible del país</t>
    </r>
  </si>
  <si>
    <r>
      <rPr>
        <b/>
        <sz val="10"/>
        <color theme="1"/>
        <rFont val="Times New Roman"/>
        <family val="1"/>
      </rPr>
      <t>OEI 3</t>
    </r>
    <r>
      <rPr>
        <sz val="10"/>
        <color theme="1"/>
        <rFont val="Times New Roman"/>
        <family val="1"/>
      </rPr>
      <t>.Generar valor económico y social para la universidad y la comunidad</t>
    </r>
  </si>
  <si>
    <r>
      <rPr>
        <b/>
        <sz val="10"/>
        <color theme="1"/>
        <rFont val="Times New Roman"/>
        <family val="1"/>
      </rPr>
      <t>OEI 4</t>
    </r>
    <r>
      <rPr>
        <sz val="10"/>
        <color theme="1"/>
        <rFont val="Times New Roman"/>
        <family val="1"/>
      </rPr>
      <t>.Fortalecer las condiciones institucionales para el desarrollo eficiente de las actividades académicas y laborales de la comunidad politécnica</t>
    </r>
  </si>
  <si>
    <r>
      <rPr>
        <b/>
        <sz val="10"/>
        <color theme="1"/>
        <rFont val="Times New Roman"/>
        <family val="1"/>
      </rPr>
      <t>Objetivo 9</t>
    </r>
    <r>
      <rPr>
        <sz val="10"/>
        <color theme="1"/>
        <rFont val="Times New Roman"/>
        <family val="1"/>
      </rPr>
      <t>. Propender la 
construcción de un Estado 
eficiente, transparente 
orientado al bienestar social.</t>
    </r>
  </si>
  <si>
    <r>
      <rPr>
        <b/>
        <sz val="10"/>
        <color theme="1"/>
        <rFont val="Times New Roman"/>
        <family val="1"/>
      </rPr>
      <t xml:space="preserve">Objetivo 2. </t>
    </r>
    <r>
      <rPr>
        <sz val="10"/>
        <color theme="1"/>
        <rFont val="Times New Roman"/>
        <family val="1"/>
      </rPr>
      <t>Impulsar las 
capacidades de la ciudadanía 
con educación equitativa 
e inclusiva de calidad y 
promoviendo espacios de 
intercambio cultural.</t>
    </r>
  </si>
  <si>
    <t>PROGRAMACIÓN MENSUALIZADA DEL GASTO</t>
  </si>
  <si>
    <t>TOTAL</t>
  </si>
  <si>
    <t>NUEVO</t>
  </si>
  <si>
    <t>ARRASTRE</t>
  </si>
  <si>
    <t>NO</t>
  </si>
  <si>
    <t>0001 - CEC</t>
  </si>
  <si>
    <t>0002- INSTITUTO GEOFISICO</t>
  </si>
  <si>
    <t>9999 - PLANTA CENTRAL</t>
  </si>
  <si>
    <t>82-Formacion Y Gestión 
Académica</t>
  </si>
  <si>
    <t>83- Gestión De La 
Investigación</t>
  </si>
  <si>
    <t>84- Gestión De La 
Vinculación Con La 
Colectividad</t>
  </si>
  <si>
    <t>01-Administracion Central</t>
  </si>
  <si>
    <t>RECTORADO/VICERRECTORADO
N1</t>
  </si>
  <si>
    <t>FACULTAD/DIRECCIÓN/DEPARTAMENTO
N2</t>
  </si>
  <si>
    <t>DEPARTAMENTO/DIRECCIÓN
N3</t>
  </si>
  <si>
    <t>% de cumplimiento de proyectos de vinculación / valor planificado por el proyecto de vinculación</t>
  </si>
  <si>
    <t>Pago de Difusión, información y Publicidad de los Proyectos de Vinculación</t>
  </si>
  <si>
    <t>Adquisición de pasajes al interior para proyectos de vinculación</t>
  </si>
  <si>
    <t>Viaticos y Subsistencias en el Interior para proyectos de vinculación</t>
  </si>
  <si>
    <t>Pago de Viaticos y Subsistencias en el Interior para proyectos de vinculación</t>
  </si>
  <si>
    <t>Pago de Consultoría, Asesoría e Investigación Especializada</t>
  </si>
  <si>
    <t>Contratación de personal bajo honorarios por contratos civiles</t>
  </si>
  <si>
    <t>Pago de Honorarios por Contratos Civiles de Servicios</t>
  </si>
  <si>
    <t>Pago de Accesorios e Insumos Químicos y Orgánicos para proyectos de vinculación</t>
  </si>
  <si>
    <t>Pago de Insumos - Materiales - Suministros y Bienes para Investigacion para proyectos de vinculación</t>
  </si>
  <si>
    <t>Pago de  Insumos - Materiales - Suministros y Bienes para Investigacion</t>
  </si>
  <si>
    <t>Pago de Maquinarias y Equipos para proyectos de vinculación</t>
  </si>
  <si>
    <t>Pago de Equipos Sistemas y Paquetes Informáticos para proyectos de vinculación</t>
  </si>
  <si>
    <t>Publicaciones de los proyectos de investigación</t>
  </si>
  <si>
    <t>% de cumplimiento de proyectos de investigación / valor planificado por el proyecto de investigación</t>
  </si>
  <si>
    <t>Pago de contratación del servicio de acceso y uso de la plataforma de contenido científico especializada en el área de género y producción científica para la ejecución del proyecto PIS 22-02</t>
  </si>
  <si>
    <t>Contratación del servicio de acceso y uso de la plataforma de proyectos de investigación</t>
  </si>
  <si>
    <t>Viáticos al interior para proyectos de investigación</t>
  </si>
  <si>
    <t>Viaticos y Subsistencias en el Exterior para proyectos de investigación</t>
  </si>
  <si>
    <t>Honorarios por Contratos Civiles de Servicios para proyectos de investigación</t>
  </si>
  <si>
    <t>Honorarios por Contratos Civiles de Servicios - portafolio de proyectos de investigación de la Escuela Politécnica Nacional</t>
  </si>
  <si>
    <t>Pago de Servicios Técnicos Especializados para proyectos de investigación</t>
  </si>
  <si>
    <t>Pago de Investigaciones Profesionales y Análisis de Laboratorio</t>
  </si>
  <si>
    <t>Inscripciones para proyectos de investigación</t>
  </si>
  <si>
    <t>Pago de Desarrollo actualización asistencia técnica y soporte de sistemas informáticos para proyectos de investigación</t>
  </si>
  <si>
    <t>Pago de  Materiales de Aseo para Laboratorios del Vicerrectorado de investigación para proyectos de investigación</t>
  </si>
  <si>
    <t>Pago de  Repuestos y Accesorios para Laboratorios del Vicerrectorado de investigación para proyectos de investigación</t>
  </si>
  <si>
    <t>Pago de  Accesorios e Insumos Quimicos y Organicos para proyectos de investigación</t>
  </si>
  <si>
    <t>Pago de Insumos - Materiales - Suministros y Bienes para Investigacion</t>
  </si>
  <si>
    <t>Pago de  Maquinarias y Equipos para proyectos de investigación</t>
  </si>
  <si>
    <t>Pago de Adquisición de Herramientas y equipos menores para proyectos de investigación de la EPN</t>
  </si>
  <si>
    <t>Adquisición de Herramientas y equipos menores para proyectos de investigación de la EPN</t>
  </si>
  <si>
    <t>Pago de Equipos, Sistemas y Paquetes Informáticos para proyectos de investigación</t>
  </si>
  <si>
    <t>Pago de  Libros y Colecciones para proyectos de investigación</t>
  </si>
  <si>
    <t>Pago de  Adquisición de maquinaria proyectos de investigación</t>
  </si>
  <si>
    <t>Pago de  Adquisición de Maquinarias y Equipos para el proyecto de investigación</t>
  </si>
  <si>
    <t>Pago de Adquisición de Equipos Sistemas y Paquetes Informaticos para proyectos de investigación</t>
  </si>
  <si>
    <r>
      <rPr>
        <b/>
        <sz val="10"/>
        <color theme="1"/>
        <rFont val="Times New Roman"/>
        <family val="1"/>
      </rPr>
      <t>OEI 1</t>
    </r>
    <r>
      <rPr>
        <sz val="10"/>
        <color theme="1"/>
        <rFont val="Times New Roman"/>
        <family val="1"/>
      </rPr>
      <t>.Formar profesionales desde una perspectiva integral, con pertinencia, que aporten al desarrollo social y económico nacional y que se adapten a los cambios científicos y tecnológicos</t>
    </r>
  </si>
  <si>
    <t>OEI 2.Contribuir a los conocimientos científicos y tecnológicos, con investigaciones que respondan a las necesidades de los sectores público, privado y los demás actores sociales, para impulsar el desarrollo sostenible del país</t>
  </si>
  <si>
    <t>Objetivo 2. Impulsar las 
capacidades de la ciudadanía 
con educación equitativa 
e inclusiva de calidad y 
promoviendo espacios de 
intercambio cultural.</t>
  </si>
  <si>
    <t>OEI 3.Generar valor económico y social para la universidad y la comunidad</t>
  </si>
  <si>
    <t>007</t>
  </si>
  <si>
    <t>002</t>
  </si>
  <si>
    <t>001</t>
  </si>
  <si>
    <t>00</t>
  </si>
  <si>
    <t>0000</t>
  </si>
  <si>
    <t>I54</t>
  </si>
  <si>
    <t>99999999 - Sin política</t>
  </si>
  <si>
    <t>I81</t>
  </si>
  <si>
    <t>Nuevo</t>
  </si>
  <si>
    <t>No</t>
  </si>
  <si>
    <t>Arrastre</t>
  </si>
  <si>
    <t>PROCESAR VIATICOS AL INTERIOR</t>
  </si>
  <si>
    <t>Porcentaje ejecutado</t>
  </si>
  <si>
    <t>003</t>
  </si>
  <si>
    <t>CONTRATAR EL SEGURO DE BIENES</t>
  </si>
  <si>
    <t>ADQUIRIR BATERIAS VRLA</t>
  </si>
  <si>
    <t>ADQUIRIR REPUESTOS INFORMATICOS</t>
  </si>
  <si>
    <t>COMPRAR TONERS Y CARTUCHOS</t>
  </si>
  <si>
    <t>CONTRATAR EL SERVICIO DE MANTENIMIENTO DE VEHICULOS</t>
  </si>
  <si>
    <t>CONTRATAR LA INSTALACION DE FIBRA OPTICA</t>
  </si>
  <si>
    <t>ADQUIRIR EQUIPOS PARA ENLACES DE  MICROONDAS</t>
  </si>
  <si>
    <t>ADQUIRIR MEMORIAS PARA EQUIPOS SISMICOS</t>
  </si>
  <si>
    <t>ADQUIRIR MATERIAL DE FERRETERIA</t>
  </si>
  <si>
    <t>SERVICIO DE TELEFONIA SATELITAL</t>
  </si>
  <si>
    <t>8888</t>
  </si>
  <si>
    <t>202</t>
  </si>
  <si>
    <t>Etiquetas de fila</t>
  </si>
  <si>
    <t>Total general</t>
  </si>
  <si>
    <t>Etiquetas de columna</t>
  </si>
  <si>
    <t>Suma de PAI 2025 APROBADO</t>
  </si>
  <si>
    <t>Decimo Tercer Sueldo</t>
  </si>
  <si>
    <t>Porcentaje de solicitudes de jubilación atendidas</t>
  </si>
  <si>
    <t>Decimo Cuarto Sueldo</t>
  </si>
  <si>
    <t>Porcentaje de ejecución</t>
  </si>
  <si>
    <t>Servicios Personales por Contrato</t>
  </si>
  <si>
    <t>Aporte Patronal</t>
  </si>
  <si>
    <t>Fondo de Reserva</t>
  </si>
  <si>
    <t>Remuneracion Unificada para Pasantes e Internos Rotativos de Salud</t>
  </si>
  <si>
    <t>Objetivo 9. Propender la 
construcción de un Estado 
eficiente, transparente 
orientado al bienestar social.</t>
  </si>
  <si>
    <t>OEI 4.Fortalecer las condiciones institucionales para el desarrollo eficiente de las actividades académicas y laborales de la comunidad politécnica</t>
  </si>
  <si>
    <t>I52</t>
  </si>
  <si>
    <t>Adquirir equipamiento para aulas híbridas - Fase I</t>
  </si>
  <si>
    <t>Porcentaje de equipamiento adquirido</t>
  </si>
  <si>
    <t>Contratar la Edición, impresión y publicación para proyectos de vinculación</t>
  </si>
  <si>
    <t>Contratar la Difusión, información y Publicidad de los Proyectos de Vinculación</t>
  </si>
  <si>
    <t>Adquisición de - Pasajes al Interior para movilidad</t>
  </si>
  <si>
    <t>Adquisición de Insumos - Materiales - Suministros y Bienes para Investigacion para proyectos de vinculación</t>
  </si>
  <si>
    <t>Adquirir Maquinarias y Equipos para proyectos de vinculación</t>
  </si>
  <si>
    <t>Adquirir Equipos Sistemas y Paquetes Informáticos para proyectos de vinculación</t>
  </si>
  <si>
    <t>Contratar la Difusión, información y Publicidad de los Proyectos de Investigación</t>
  </si>
  <si>
    <t>Adquisición de Pasajes al Interior para proyectos de investigación</t>
  </si>
  <si>
    <t>Adquisición de Pasajes al Interior para proyectos de investigación - movilidad</t>
  </si>
  <si>
    <t>Adquisición de Pasajes al Exterior para proyectos de investigación</t>
  </si>
  <si>
    <t>Adquisición para Pasajes al Exterior para proyectos de investigación - movilidad</t>
  </si>
  <si>
    <t xml:space="preserve">Contratación del Análisis de Laboratorio para proyectos de Investigación </t>
  </si>
  <si>
    <t>Contratar el Desarrollo actualización asistencia técnica y soporte de sistemas informáticos para proyectos de investigación</t>
  </si>
  <si>
    <t>Contratar el Arrendamiento y Licencias de Uso de Paquetes Informáticos para proyectos de investigación</t>
  </si>
  <si>
    <t>Adquisición de Repuestos y Accesorios para proyectos de investigación</t>
  </si>
  <si>
    <t>Adquisición de Repuestos y Accesorios para Laboratorios del Vicerrectorado de investigación</t>
  </si>
  <si>
    <t>Adquisición de Accesorios e Insumos Quimicos y Organicos para proyectos de investigación</t>
  </si>
  <si>
    <t xml:space="preserve"> dquisición de Insumos, Materiales, Suministros y Bienes para Investigación para Laboratorios del Vicerrectorado de investigación</t>
  </si>
  <si>
    <t>Adquisición de Maquinarias y Equipos para proyectos de investigación</t>
  </si>
  <si>
    <t>Adquisición de Equipos, Sistemas y Paquetes Informáticos para proyectos de investigación</t>
  </si>
  <si>
    <t>Adecuación de la Facultad de Eléctrica y Electrónica en el edificio 16</t>
  </si>
  <si>
    <t>Porcentaje de avance de la obra</t>
  </si>
  <si>
    <t xml:space="preserve">Estudios y diseños para el desarrollo del proyecto paisajístico, arquitectónico y de ingenierías para el
campus Politécnico “José Rubén Orellana Ricaurte” </t>
  </si>
  <si>
    <t xml:space="preserve">Consultoría para el proyecto del sistema de generación distribuida para autoabastecimiento de la Escuela Politécnica
Nacional </t>
  </si>
  <si>
    <t>Consultoría para el estudio y diseño del proyecto de 
transferencia carga eléctrica en el campus José Rubén Orellana de la Escuela Politécnica Nacional</t>
  </si>
  <si>
    <t>Estudio de estado actual y alternativas de reforzamiento para el edificio 6, Facultad de Ingeniería Civil y Ambiental de la Escuela Politécnica Nacional</t>
  </si>
  <si>
    <t>Acta de recepción de consultoria</t>
  </si>
  <si>
    <t>Consultoría para la actualización de estudios para la construcción del nuevo edificio para el Centro de Investigación de la Facultad de Ingeniería Mecánica (FIM) de la Escuela Politécnica Nacional</t>
  </si>
  <si>
    <t xml:space="preserve">Contratación de mantenimiento preventivo y correctivo de las 
instalaciones del Centro Médico de la EPN
</t>
  </si>
  <si>
    <t xml:space="preserve">Sistema de Extinción y Detección de Incendios LIAVMS
</t>
  </si>
  <si>
    <t xml:space="preserve">Implementación del sistema de ventilación mecánica y energía fotovoltaica en los laboratorios de Ingeniería Mecánica - Reajuste de precios </t>
  </si>
  <si>
    <t>ESTRUCTURA</t>
  </si>
  <si>
    <t>Construcción del Edificio para La ampliación del Centro de Educación Continua CEC de la Escuela Politécnica Nacional - Reajuste de precios</t>
  </si>
  <si>
    <t>Adecuaciones de las Instalaciones de la Facultad de Ingeniería en Geología y Petróleos</t>
  </si>
  <si>
    <t>Repotenciación de las instalaciones del Hemiciclo Politécnico</t>
  </si>
  <si>
    <t>Adecuación de la metalmecanica de San Bartolo</t>
  </si>
  <si>
    <t>Obras de adecentamiento y embellecimiento de las jardinerías, caminerías, espacios y áreas verdes para el Campus José Rubén Orellana</t>
  </si>
  <si>
    <t>Implementación del proyecto de 
transferencia carga eléctrica en el campus José Rubén 
Orellana de la Escuela Politécnica Nacional</t>
  </si>
  <si>
    <t>Repotenciación de Auditorios EARME</t>
  </si>
  <si>
    <t>Repotenciación de la sala de sesiones del Consejo Politécnico</t>
  </si>
  <si>
    <t>Consultoría para la construcción del centro deportivo "Bombonerita" de la Escuela Politécnica Nacional</t>
  </si>
  <si>
    <t>Actualización estudios para el Teatro Politécnico</t>
  </si>
  <si>
    <t>Adecuaciones del Subsuelo del Edificio 20 de la Escuela Politécnica Nacional</t>
  </si>
  <si>
    <t>005</t>
  </si>
  <si>
    <t>Incrementar la eficiencia y eficacia de los procesos institucionales y la calidad de la infraestructura  para el bienestar de la comunidad politécnica</t>
  </si>
  <si>
    <t>Incrementar la eficacia en la gestión de actividades de I+D+i+V a través de la implementación de procesos, proyectos y herramientas sistémicas.</t>
  </si>
  <si>
    <t>Incrementar el número de soluciones a necesidades y problemas de la sociedad</t>
  </si>
  <si>
    <t xml:space="preserve">DESCRIPCIÓN DE LA ACTIVIDAD PAI 
</t>
  </si>
  <si>
    <t>COMPONENTE DEL PROYECTO</t>
  </si>
  <si>
    <t>COMPONENTE 1.- Portafolio proyectos investigacion</t>
  </si>
  <si>
    <t>COMPONENTE 2.- Fortalecer el equipamiento de investigación a través de los proyectos</t>
  </si>
  <si>
    <t>COMPONENTE 1.- Portafolio proyectos vinculacion</t>
  </si>
  <si>
    <t>COMPONENTE 1. - Fortalecer las capacidades y renovar el talento humano mediante la generacion de políticas programas y proyectos de estimulo y mejoramiento continuo tanto para el personal academico tecnico docente administrativo y estudiantes</t>
  </si>
  <si>
    <t>COMPONENTE 3. - Mejorar de manera integral el estado actual de la infraestructura física y equipamiento de la EPN, realizando adecuaciones y proyecciones de espacios que permitan un mejor desarrollo de actividades académicas y de investigación del Campus Politécnico.</t>
  </si>
  <si>
    <t>COMPONENTE 1 - Alertas tempranas sísmicas y volcánicas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</si>
</sst>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 Light"/>
      <family val="2"/>
      <scheme val="maj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rgb="FF737572"/>
      <name val="Lato Light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vertical="top" wrapText="1"/>
    </xf>
    <xf numFmtId="0" fontId="5" fillId="6" borderId="0" xfId="0" applyFont="1" applyFill="1" applyAlignment="1">
      <alignment horizontal="center" vertical="top" wrapText="1"/>
    </xf>
    <xf numFmtId="0" fontId="5" fillId="7" borderId="0" xfId="0" applyFont="1" applyFill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9" fontId="2" fillId="0" borderId="1" xfId="0" applyNumberFormat="1" applyFont="1" applyBorder="1" applyAlignment="1">
      <alignment vertical="top" wrapText="1"/>
    </xf>
    <xf numFmtId="0" fontId="2" fillId="0" borderId="1" xfId="0" quotePrefix="1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0" fontId="2" fillId="0" borderId="0" xfId="0" applyFont="1"/>
    <xf numFmtId="0" fontId="7" fillId="8" borderId="2" xfId="0" applyFont="1" applyFill="1" applyBorder="1" applyAlignment="1">
      <alignment horizontal="left" vertical="top" readingOrder="1"/>
    </xf>
    <xf numFmtId="0" fontId="2" fillId="0" borderId="3" xfId="0" applyFont="1" applyBorder="1" applyAlignment="1">
      <alignment horizontal="left"/>
    </xf>
    <xf numFmtId="3" fontId="2" fillId="0" borderId="0" xfId="0" quotePrefix="1" applyNumberFormat="1" applyFont="1" applyAlignment="1">
      <alignment vertical="center"/>
    </xf>
    <xf numFmtId="0" fontId="2" fillId="9" borderId="0" xfId="0" applyFont="1" applyFill="1" applyAlignment="1">
      <alignment vertical="center"/>
    </xf>
    <xf numFmtId="0" fontId="2" fillId="0" borderId="3" xfId="0" applyFont="1" applyBorder="1"/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/>
    </xf>
    <xf numFmtId="0" fontId="3" fillId="5" borderId="0" xfId="0" applyFont="1" applyFill="1" applyAlignment="1">
      <alignment vertical="top" wrapText="1"/>
    </xf>
    <xf numFmtId="4" fontId="3" fillId="5" borderId="0" xfId="0" applyNumberFormat="1" applyFont="1" applyFill="1" applyAlignment="1">
      <alignment vertical="top" wrapText="1"/>
    </xf>
    <xf numFmtId="0" fontId="2" fillId="4" borderId="0" xfId="0" applyFont="1" applyFill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left" indent="1"/>
    </xf>
    <xf numFmtId="0" fontId="6" fillId="0" borderId="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9" fontId="2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2" fillId="0" borderId="4" xfId="0" quotePrefix="1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164" fontId="6" fillId="0" borderId="4" xfId="1" applyFont="1" applyFill="1" applyBorder="1" applyAlignment="1">
      <alignment vertical="top" wrapText="1"/>
    </xf>
    <xf numFmtId="0" fontId="6" fillId="0" borderId="4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>
      <alignment vertical="top" wrapText="1"/>
    </xf>
    <xf numFmtId="9" fontId="6" fillId="0" borderId="4" xfId="0" applyNumberFormat="1" applyFont="1" applyBorder="1" applyAlignment="1">
      <alignment vertical="top" wrapText="1"/>
    </xf>
    <xf numFmtId="0" fontId="6" fillId="0" borderId="4" xfId="0" quotePrefix="1" applyFont="1" applyBorder="1" applyAlignment="1">
      <alignment vertical="top" wrapText="1"/>
    </xf>
    <xf numFmtId="4" fontId="6" fillId="0" borderId="4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5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>
      <alignment vertical="top" wrapText="1"/>
    </xf>
    <xf numFmtId="9" fontId="6" fillId="0" borderId="5" xfId="0" applyNumberFormat="1" applyFont="1" applyBorder="1" applyAlignment="1">
      <alignment vertical="top" wrapText="1"/>
    </xf>
    <xf numFmtId="0" fontId="6" fillId="0" borderId="5" xfId="0" quotePrefix="1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" fontId="6" fillId="0" borderId="5" xfId="0" applyNumberFormat="1" applyFont="1" applyBorder="1" applyAlignment="1">
      <alignment vertical="top" wrapText="1"/>
    </xf>
    <xf numFmtId="9" fontId="2" fillId="0" borderId="1" xfId="2" applyFont="1" applyFill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3" fillId="5" borderId="0" xfId="0" applyFont="1" applyFill="1" applyAlignment="1">
      <alignment horizontal="center" vertical="top" wrapText="1"/>
    </xf>
    <xf numFmtId="0" fontId="3" fillId="10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</cellXfs>
  <cellStyles count="3">
    <cellStyle name="Millares" xfId="1" builtinId="3"/>
    <cellStyle name="Normal" xfId="0" builtinId="0"/>
    <cellStyle name="Porcentaje" xfId="2" builtinId="5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891540</xdr:colOff>
      <xdr:row>0</xdr:row>
      <xdr:rowOff>99060</xdr:rowOff>
    </xdr:from>
    <xdr:to>
      <xdr:col>15</xdr:col>
      <xdr:colOff>548640</xdr:colOff>
      <xdr:row>2</xdr:row>
      <xdr:rowOff>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9C14C5E5-2D5D-49F6-86F6-26CFC12E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73900" y="99060"/>
          <a:ext cx="6019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335280</xdr:colOff>
      <xdr:row>0</xdr:row>
      <xdr:rowOff>30480</xdr:rowOff>
    </xdr:from>
    <xdr:to>
      <xdr:col>25</xdr:col>
      <xdr:colOff>220980</xdr:colOff>
      <xdr:row>2</xdr:row>
      <xdr:rowOff>91440</xdr:rowOff>
    </xdr:to>
    <xdr:pic>
      <xdr:nvPicPr>
        <xdr:cNvPr id="3" name="Imagen 2" descr="Resultado de imagen de buho epn oficial">
          <a:extLst>
            <a:ext uri="{FF2B5EF4-FFF2-40B4-BE49-F238E27FC236}">
              <a16:creationId xmlns:a16="http://schemas.microsoft.com/office/drawing/2014/main" id="{44C154A2-6E06-4913-975B-731468ED159A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6" t="3535" r="26828" b="4546"/>
        <a:stretch/>
      </xdr:blipFill>
      <xdr:spPr bwMode="auto">
        <a:xfrm>
          <a:off x="26982420" y="30480"/>
          <a:ext cx="556260" cy="8305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_DGIP/Downloads/epn-dp-frm-001__matriz__poa_2024-fica_cierhi_v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epnecuador-my.sharepoint.com/personal/edwin_altamirano_epn_edu_ec/Documents/POLI%202024/PROFORMA%202024%20-%20NUEVO%20GOBIERNO/ARCHIVOS%20RECIBIDOS%20DE%20LAS%20UNIDADES/FCA/4__epn-dp-frm-001__matriz__poa_2024-fca-rv_2_0063076001706027603.xlsx?E806DA7C" TargetMode="External"/><Relationship Id="rId1" Type="http://schemas.openxmlformats.org/officeDocument/2006/relationships/externalLinkPath" Target="file:///\\E806DA7C\4__epn-dp-frm-001__matriz__poa_2024-fca-rv_2_00630760017060276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pnecuador-my.sharepoint.com/Users/Biblioteca%20General/OneDrive%20-%20Escuela%20Polit&#233;cnica%20Nacional/POLI%202021/POA%202021/CONSOLIDACI&#211;N%20POA%202021%20-%20EPN%20-%20V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-Actividades Operación"/>
      <sheetName val="FORMATO MATRIZ PAI"/>
      <sheetName val="Tabla datos"/>
      <sheetName val="Tablas"/>
      <sheetName val="Códigos"/>
      <sheetName val="Tablas Planificación"/>
    </sheetNames>
    <sheetDataSet>
      <sheetData sheetId="0"/>
      <sheetData sheetId="1"/>
      <sheetData sheetId="2">
        <row r="2">
          <cell r="K2" t="str">
            <v>510105-Remuneraciones Unificadas</v>
          </cell>
        </row>
        <row r="3">
          <cell r="K3" t="str">
            <v>510106-Salarios Unificados</v>
          </cell>
        </row>
        <row r="4">
          <cell r="K4" t="str">
            <v>510108-Remuneracion Mensual Unificada de Docentes del Magisterio y Docentes e Investigadores Universitarios</v>
          </cell>
        </row>
        <row r="5">
          <cell r="K5" t="str">
            <v>510203-Decimo Tercer Sueldo</v>
          </cell>
        </row>
        <row r="6">
          <cell r="K6" t="str">
            <v>510204-Decimo Cuarto Sueldo</v>
          </cell>
        </row>
        <row r="7">
          <cell r="K7" t="str">
            <v>510304-Compensacion por Transporte</v>
          </cell>
        </row>
        <row r="8">
          <cell r="K8" t="str">
            <v>510306-Alimentacion</v>
          </cell>
        </row>
        <row r="9">
          <cell r="K9" t="str">
            <v>510401-Por Cargas Familiares</v>
          </cell>
        </row>
        <row r="10">
          <cell r="K10" t="str">
            <v>510408-Subsidio de Antiguedad</v>
          </cell>
        </row>
        <row r="11">
          <cell r="K11" t="str">
            <v>510502-Remuneracion Unificada para Pasantes e Internos Rotativos de Salud</v>
          </cell>
        </row>
        <row r="12">
          <cell r="K12" t="str">
            <v>510509-Horas Extraordinarias y Suplementarias</v>
          </cell>
        </row>
        <row r="13">
          <cell r="K13" t="str">
            <v>510510-Servicios Personales por Contrato</v>
          </cell>
        </row>
        <row r="14">
          <cell r="K14" t="str">
            <v>510512-Subrogacion</v>
          </cell>
        </row>
        <row r="15">
          <cell r="K15" t="str">
            <v>510513-Encargos</v>
          </cell>
        </row>
        <row r="16">
          <cell r="K16" t="str">
            <v>510518-Servicios Personales por Contrato de Docentes del Magisterio y Docentes e Investigadores Universitarios</v>
          </cell>
        </row>
        <row r="17">
          <cell r="K17" t="str">
            <v>510601-Aporte Patronal</v>
          </cell>
        </row>
        <row r="18">
          <cell r="K18" t="str">
            <v>510602-Fondo de Reserva</v>
          </cell>
        </row>
        <row r="19">
          <cell r="K19" t="str">
            <v>510704-Compensacion por Desahucio</v>
          </cell>
        </row>
        <row r="20">
          <cell r="K20" t="str">
            <v>510706-Beneficio por Jubilacion</v>
          </cell>
        </row>
        <row r="21">
          <cell r="K21" t="str">
            <v xml:space="preserve">510707-Compensacion por Vacaciones no Gozadas por Cesacion de Funciones </v>
          </cell>
        </row>
        <row r="22">
          <cell r="K22" t="str">
            <v>530101-Agua Potable</v>
          </cell>
        </row>
        <row r="23">
          <cell r="K23" t="str">
            <v>530104-Energia Electrica</v>
          </cell>
        </row>
        <row r="24">
          <cell r="K24" t="str">
            <v>530105-Telecomunicaciones</v>
          </cell>
        </row>
        <row r="25">
          <cell r="K25" t="str">
            <v>530106-Servicio de Correo</v>
          </cell>
        </row>
        <row r="26">
          <cell r="K26" t="str">
            <v>530201-Transporte de Personal</v>
          </cell>
        </row>
        <row r="27">
          <cell r="K27" t="str">
            <v>530202-Fletes y Maniobras</v>
          </cell>
        </row>
        <row r="28">
          <cell r="K28" t="str">
            <v>530203-Almacenamiento - Embalaje - Desembalaje Envase Desenvase y Recarga de Extintores</v>
          </cell>
        </row>
        <row r="29">
          <cell r="K29" t="str">
            <v>530204-Edicion - Impresion - Reproduccion -Publicaciones - Suscripciones - Fotocopiado - Traduccion - Empastado - Enmarcacion - Serigrafia - Fotografia - Carnetizacion - Filmacion e Imagenes Satelitales</v>
          </cell>
        </row>
        <row r="30">
          <cell r="K30" t="str">
            <v>530205-Espectáculos Culturales y Sociales</v>
          </cell>
        </row>
        <row r="31">
          <cell r="K31" t="str">
            <v>530207-Difusion Informacion y Publicidad</v>
          </cell>
        </row>
        <row r="32">
          <cell r="K32" t="str">
            <v>530208-Servicio de Seguridad y Vigilancia</v>
          </cell>
        </row>
        <row r="33">
          <cell r="K33" t="str">
            <v>530209-Servicios de Aseo -Lavado de Vestimenta de Trabajo- Fumigacion -Desinfeccion Limpieza de Instalaciones manejo de desechos contaminados recuperacion y clasificacion de materiales reciclables</v>
          </cell>
        </row>
        <row r="34">
          <cell r="K34" t="str">
            <v>530216-Servicios de Voluntariado</v>
          </cell>
        </row>
        <row r="35">
          <cell r="K35" t="str">
            <v>530221-Servicios Personales Eventuales sin Relacion de Dependencia</v>
          </cell>
        </row>
        <row r="36">
          <cell r="K36" t="str">
            <v>530222-Servicios y Derechos en Produccion y Programacion de Radio y Television</v>
          </cell>
        </row>
        <row r="37">
          <cell r="K37" t="str">
            <v>530225-Servicio de Incineración de Documentos Públicos, Sustancias Estupefacientes y Psicotrópicas, Bienes Defectuosos
y/o Caducados, Productos Agropecuarios Decomisados, Desechos de Laboratorio y Otros</v>
          </cell>
        </row>
        <row r="38">
          <cell r="K38" t="str">
            <v>530226-Servicios Medicos Hospitalarios y Complementarios</v>
          </cell>
        </row>
        <row r="39">
          <cell r="K39" t="str">
            <v>530228-Servicios de Provision de Dispositivos Electronicos y Certificacion para Registro de Firmas Digitales</v>
          </cell>
        </row>
        <row r="40">
          <cell r="K40" t="str">
            <v>530239-Membrecias</v>
          </cell>
        </row>
        <row r="41">
          <cell r="K41" t="str">
            <v>530243-Garantia Extendida de Bienes</v>
          </cell>
        </row>
        <row r="42">
          <cell r="K42" t="str">
            <v>530246-Servicios de Identificacion- Marcacion- Autentificacion- Rastreo- Monitoreo- Seguimiento y-o Trazabilidad</v>
          </cell>
        </row>
        <row r="43">
          <cell r="K43" t="str">
            <v>530249-Eventos Publicos Promocionales</v>
          </cell>
        </row>
        <row r="44">
          <cell r="K44" t="str">
            <v>530301-Pasajes al Interior</v>
          </cell>
        </row>
        <row r="45">
          <cell r="K45" t="str">
            <v>530302-Pasajes al Exterior</v>
          </cell>
        </row>
        <row r="46">
          <cell r="K46" t="str">
            <v>530303-Viaticos y Subsistencias en el Interior</v>
          </cell>
        </row>
        <row r="47">
          <cell r="K47" t="str">
            <v>530304-Viaticos y Subsistencias en el Exterior</v>
          </cell>
        </row>
        <row r="48">
          <cell r="K48" t="str">
            <v>530307-Atencion a Delegados Extranjeros y Nacionales - Deportistas - Entrenadores y Cuerpo Tecnico que Representen al Pais</v>
          </cell>
        </row>
        <row r="49">
          <cell r="K49" t="str">
            <v>530402-Edificios- Locales- Residencias y Cableado Estructurado (Instalacion - Mantenimiento y Reparacion)</v>
          </cell>
        </row>
        <row r="50">
          <cell r="K50" t="str">
            <v>530403-Mobiliarios (Instalacion- Mantenimiento y Reparacion)</v>
          </cell>
        </row>
        <row r="51">
          <cell r="K51" t="str">
            <v>530404-Maquinarias y Equipos (Instalacion- Mantenimiento y Reparacion)</v>
          </cell>
        </row>
        <row r="52">
          <cell r="K52" t="str">
            <v>530405-Vehiculos (Servicio para Mantenimiento y Reparacion)</v>
          </cell>
        </row>
        <row r="53">
          <cell r="K53" t="str">
            <v>530408-Bienes Artisticos y Culturales</v>
          </cell>
        </row>
        <row r="54">
          <cell r="K54" t="str">
            <v>530409-Libros y Colecciones</v>
          </cell>
        </row>
        <row r="55">
          <cell r="K55" t="str">
            <v>530417-Infraestructura</v>
          </cell>
        </row>
        <row r="56">
          <cell r="K56" t="str">
            <v>530418-Mantenimiento de Areas Verdes y Arreglo de Vias Internas</v>
          </cell>
        </row>
        <row r="57">
          <cell r="K57" t="str">
            <v>530425-Instalacion-Readecuacion-Montaje de Exposiciones-Mantenimiento y Reparacion de Espacios y Bienes Culturales</v>
          </cell>
        </row>
        <row r="58">
          <cell r="K58" t="str">
            <v>530502-Edificios- Locales y Residencias- Parqueaderos- Casilleros Judiciales y Bancarios (Arrendamiento)</v>
          </cell>
        </row>
        <row r="59">
          <cell r="K59" t="str">
            <v>530503-Mobiliario (Arrendamiento)</v>
          </cell>
        </row>
        <row r="60">
          <cell r="K60" t="str">
            <v>530504-Maquinarias y Equipos (Arrendamiento)</v>
          </cell>
        </row>
        <row r="61">
          <cell r="K61" t="str">
            <v>530505-Vehiculos (Arrendamiento)</v>
          </cell>
        </row>
        <row r="62">
          <cell r="K62" t="str">
            <v>530516-Indumentaria, Prendas de protección, Accesorios y Otros</v>
          </cell>
        </row>
        <row r="63">
          <cell r="K63" t="str">
            <v>530601-Consultoria- Asesoria e Investigacion Especializada</v>
          </cell>
        </row>
        <row r="64">
          <cell r="K64" t="str">
            <v>530602-Servicio de Auditoria</v>
          </cell>
        </row>
        <row r="65">
          <cell r="K65" t="str">
            <v>530604-Fiscalizacion e Inspecciones Tecnicas</v>
          </cell>
        </row>
        <row r="66">
          <cell r="K66" t="str">
            <v>530605-Estudio y Diseno de Proyectos</v>
          </cell>
        </row>
        <row r="67">
          <cell r="K67" t="str">
            <v>530606-Honorarios por Contratos Civiles de Servicios</v>
          </cell>
        </row>
        <row r="68">
          <cell r="K68" t="str">
            <v>530607-Servicios Tecnicos Especializados</v>
          </cell>
        </row>
        <row r="69">
          <cell r="K69" t="str">
            <v>530608-Registro- Inscripcion y Otros Egresos Previos a la Aceptacion para Capacitacion en el Exterior</v>
          </cell>
        </row>
        <row r="70">
          <cell r="K70" t="str">
            <v>530609-Investigaciones Profesionales y Analisis de Laboratorio</v>
          </cell>
        </row>
        <row r="71">
          <cell r="K71" t="str">
            <v>530611-Congresos Seminarios y Convenciones</v>
          </cell>
        </row>
        <row r="72">
          <cell r="K72" t="str">
            <v>530612-Capacitacion a Servidores Publicos</v>
          </cell>
        </row>
        <row r="73">
          <cell r="K73" t="str">
            <v>530613-Capacitacion para la Ciudadania en General</v>
          </cell>
        </row>
        <row r="74">
          <cell r="K74" t="str">
            <v>530701-Desarrollo- Actualizacion- Asistencia Tecnica y Soporte de Sistemas Informaticos</v>
          </cell>
        </row>
        <row r="75">
          <cell r="K75" t="str">
            <v>530702-Arrendamiento y Licencias de Uso de Paquetes Informaticos</v>
          </cell>
        </row>
        <row r="76">
          <cell r="K76" t="str">
            <v>530703-Arrendamiento de Equipos Informaticos</v>
          </cell>
        </row>
        <row r="77">
          <cell r="K77" t="str">
            <v>530704-Mantenimiento y Reparacion de Equipos y Sistemas Informaticos</v>
          </cell>
        </row>
        <row r="78">
          <cell r="K78" t="str">
            <v>530801-Alimentos y Bebidas</v>
          </cell>
        </row>
        <row r="79">
          <cell r="K79" t="str">
            <v>530802-Vestuario- Lenceria- Prendas de Proteccion- y- Accesorios para Uniformes del personal de proteccion vigilancia y seguridad</v>
          </cell>
        </row>
        <row r="80">
          <cell r="K80" t="str">
            <v>530803-Combustibles y Lubricantes</v>
          </cell>
        </row>
        <row r="81">
          <cell r="K81" t="str">
            <v>530804-Materiales de Oficina</v>
          </cell>
        </row>
        <row r="82">
          <cell r="K82" t="str">
            <v>530805-Materiales de Aseo</v>
          </cell>
        </row>
        <row r="83">
          <cell r="K83" t="str">
            <v>530807-Materiales de Impresion- Fotografia- Reproduccion y Publicaciones</v>
          </cell>
        </row>
        <row r="84">
          <cell r="K84" t="str">
            <v>530808-Instrumental Medico Quirurgico</v>
          </cell>
        </row>
        <row r="85">
          <cell r="K85" t="str">
            <v>530809-Medicamentos</v>
          </cell>
        </row>
        <row r="86">
          <cell r="K86" t="str">
            <v>530811-Insumos Materiales y Suministros para Construccion Electricidad Plomeria Carpinteria Senalizacion Vial Navegacion Contra Incendios y placas</v>
          </cell>
        </row>
        <row r="87">
          <cell r="K87" t="str">
            <v>530812-Materiales Didacticos</v>
          </cell>
        </row>
        <row r="88">
          <cell r="K88" t="str">
            <v>530813-Repuestos y Accesorios</v>
          </cell>
        </row>
        <row r="89">
          <cell r="K89" t="str">
            <v>530814-Suministros para Actividades Agropecuarias- Pesca y Caza</v>
          </cell>
        </row>
        <row r="90">
          <cell r="K90" t="str">
            <v>530819-Accesorios e Insumos Quimicos y Organicos</v>
          </cell>
        </row>
        <row r="91">
          <cell r="K91" t="str">
            <v>530820-Menaje y Accesorios Descartables</v>
          </cell>
        </row>
        <row r="92">
          <cell r="K92" t="str">
            <v>530822-Condecoraciones</v>
          </cell>
        </row>
        <row r="93">
          <cell r="K93" t="str">
            <v>530824-Insumos- Bienes y Materiales para Produccion de Programas de Radio Television- Eventos Culturales- Artisticos- y  Entretenimiento en General</v>
          </cell>
        </row>
        <row r="94">
          <cell r="K94" t="str">
            <v>530826-Dispositivos Medicos de Uso General</v>
          </cell>
        </row>
        <row r="95">
          <cell r="K95" t="str">
            <v>530829-Insumos Materiales Suministros y bienes para Investigacion</v>
          </cell>
        </row>
        <row r="96">
          <cell r="K96" t="str">
            <v>530832-Dispositivos Medicos para Odontologia</v>
          </cell>
        </row>
        <row r="97">
          <cell r="K97" t="str">
            <v>530836-Muestras de Productos para Ferias-Exposiciones y Negociaciones Nacionales e Internacionales</v>
          </cell>
        </row>
        <row r="98">
          <cell r="K98" t="str">
            <v>531403-Mobiliario</v>
          </cell>
        </row>
        <row r="99">
          <cell r="K99" t="str">
            <v>531404-Maquinarias y Equipos</v>
          </cell>
        </row>
        <row r="100">
          <cell r="K100" t="str">
            <v>531406-Herramientas y Equipos Menores</v>
          </cell>
        </row>
        <row r="101">
          <cell r="K101" t="str">
            <v>531407-Equipos- Sistemas y Paquetes Informaticos</v>
          </cell>
        </row>
        <row r="102">
          <cell r="K102" t="str">
            <v>531408-Bienes Artisticos- Culturales Deportivos y Simbolos Patrios</v>
          </cell>
        </row>
        <row r="103">
          <cell r="K103" t="str">
            <v>531409-Libros y Colecciones</v>
          </cell>
        </row>
        <row r="104">
          <cell r="K104" t="str">
            <v>531411-Partes y Repuestos</v>
          </cell>
        </row>
        <row r="105">
          <cell r="K105" t="str">
            <v>531601-Fondos de Reposicion Cajas Chicas</v>
          </cell>
        </row>
        <row r="106">
          <cell r="K106" t="str">
            <v>560201-Sector Publico Financiero</v>
          </cell>
        </row>
        <row r="107">
          <cell r="K107" t="str">
            <v>560206-Comisiones y Otros Cargos</v>
          </cell>
        </row>
        <row r="108">
          <cell r="K108" t="str">
            <v>570102-Tasas Generales- Impuestos- Contribuciones- Permisos- Licencias y Patentes</v>
          </cell>
        </row>
        <row r="109">
          <cell r="K109" t="str">
            <v>570103-Tasas Portuarias y Aeroportuarias</v>
          </cell>
        </row>
        <row r="110">
          <cell r="K110" t="str">
            <v>570104-Contribuciones Especiales y de Mejora</v>
          </cell>
        </row>
        <row r="111">
          <cell r="K111" t="str">
            <v>570201-Seguros</v>
          </cell>
        </row>
        <row r="112">
          <cell r="K112" t="str">
            <v>570203-Comisiones Bancarias</v>
          </cell>
        </row>
        <row r="113">
          <cell r="K113" t="str">
            <v>570206-Costas Judiciales Tramites Notariales Legalizacion de Documentos y Arreglos Extrajudiciales</v>
          </cell>
        </row>
        <row r="114">
          <cell r="K114" t="str">
            <v>570218-Intereses por Mora Patronal al IESS</v>
          </cell>
        </row>
        <row r="115">
          <cell r="K115" t="str">
            <v>580101-A Entidades del Presupuesto General del Estado</v>
          </cell>
        </row>
        <row r="116">
          <cell r="K116" t="str">
            <v>580204-Al Sector Privado no Financiero</v>
          </cell>
        </row>
        <row r="117">
          <cell r="K117" t="str">
            <v>580208-Becas y Ayudas Economicas</v>
          </cell>
        </row>
        <row r="118">
          <cell r="K118" t="str">
            <v>580209-A Jubilados Patronales</v>
          </cell>
        </row>
        <row r="119">
          <cell r="K119" t="str">
            <v>840103-Mobiliarios</v>
          </cell>
        </row>
        <row r="120">
          <cell r="K120" t="str">
            <v>840104-Maquinarias y Equipos</v>
          </cell>
        </row>
        <row r="121">
          <cell r="K121" t="str">
            <v>840106-Herramientas</v>
          </cell>
        </row>
        <row r="122">
          <cell r="K122" t="str">
            <v>840107-Equipos Sistemas y Paquetes Informaticos</v>
          </cell>
        </row>
        <row r="123">
          <cell r="K123" t="str">
            <v>840109-Libros y Colecciones</v>
          </cell>
        </row>
        <row r="124">
          <cell r="K124" t="str">
            <v>840111-Partes y Repuestos</v>
          </cell>
        </row>
        <row r="125">
          <cell r="K125" t="str">
            <v>840113-Equipos Medicos</v>
          </cell>
        </row>
        <row r="126">
          <cell r="K126" t="str">
            <v>840402-Licencias Computacionales</v>
          </cell>
        </row>
        <row r="127">
          <cell r="K127" t="str">
            <v>990101-Obligaciones de Ejercicios Anteriores por Egresos de Personal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-Actividades Operación"/>
      <sheetName val="FORMATO MATRIZ PAI"/>
      <sheetName val="Tabla datos"/>
      <sheetName val="Tablas"/>
    </sheetNames>
    <sheetDataSet>
      <sheetData sheetId="0"/>
      <sheetData sheetId="1"/>
      <sheetData sheetId="2">
        <row r="2">
          <cell r="D2" t="str">
            <v>DTH - Dirección de Talento Humano</v>
          </cell>
        </row>
        <row r="3">
          <cell r="D3" t="str">
            <v>DA - Dirección Administrativa</v>
          </cell>
        </row>
        <row r="4">
          <cell r="D4" t="str">
            <v>DGIP - Dirección de Gestión de la Información y Procesos</v>
          </cell>
        </row>
        <row r="5">
          <cell r="D5" t="str">
            <v>DF - Dirección Financiera</v>
          </cell>
        </row>
        <row r="6">
          <cell r="D6" t="str">
            <v>DRI - Dirección de Relaciones Institucionales</v>
          </cell>
        </row>
        <row r="7">
          <cell r="D7" t="str">
            <v>DC - Dirección de Comunicación</v>
          </cell>
        </row>
        <row r="8">
          <cell r="D8" t="str">
            <v>DAJ-Dirección de Asesoría Jurídica</v>
          </cell>
        </row>
        <row r="9">
          <cell r="D9" t="str">
            <v>SG - Secretaría General</v>
          </cell>
        </row>
        <row r="10">
          <cell r="D10" t="str">
            <v>MSB - Metalmecánica San Bartolo</v>
          </cell>
        </row>
        <row r="11">
          <cell r="D11" t="str">
            <v>BG - Biblioteca General</v>
          </cell>
        </row>
        <row r="12">
          <cell r="D12" t="str">
            <v>CMM - Centro de Modelación Matemática</v>
          </cell>
        </row>
        <row r="13">
          <cell r="D13" t="str">
            <v>DCS - Departamento de Ciencias Sociales</v>
          </cell>
        </row>
        <row r="14">
          <cell r="D14" t="str">
            <v>DFB - Departamento de Formación Básica</v>
          </cell>
        </row>
        <row r="15">
          <cell r="D15" t="str">
            <v>ESFOT - Escuela de Formación de Tecnólogos</v>
          </cell>
        </row>
        <row r="16">
          <cell r="D16" t="str">
            <v>FC - Facultad de Ciencias</v>
          </cell>
        </row>
        <row r="17">
          <cell r="D17" t="str">
            <v>FCA - Facultad de Ciencias Administrativas</v>
          </cell>
        </row>
        <row r="18">
          <cell r="D18" t="str">
            <v xml:space="preserve">FGP - Facultad de Ingeniería en Geología y Petróleos </v>
          </cell>
        </row>
        <row r="19">
          <cell r="D19" t="str">
            <v>FICA - Facultad de Ingeniería Civil y Ambiental</v>
          </cell>
        </row>
        <row r="20">
          <cell r="D20" t="str">
            <v>FIEE - Facultad de Ingeniería Eléctrica y Electrónica</v>
          </cell>
        </row>
        <row r="21">
          <cell r="D21" t="str">
            <v>FIM - Facultad de Ingeniería Mecánica</v>
          </cell>
        </row>
        <row r="22">
          <cell r="D22" t="str">
            <v>FIQA - Facultad de Ingeniería Química y Agroindustria</v>
          </cell>
        </row>
        <row r="23">
          <cell r="D23" t="str">
            <v>FIS - Facultad de Ingeniería en Sistemas</v>
          </cell>
        </row>
        <row r="24">
          <cell r="D24" t="str">
            <v>OAQ - Observatorio Astronómico de Quito</v>
          </cell>
        </row>
        <row r="25">
          <cell r="D25" t="str">
            <v>VD - Vicerrectorado de Docencia</v>
          </cell>
        </row>
        <row r="26">
          <cell r="D26" t="str">
            <v>CEC - Centro de Educación Continua</v>
          </cell>
        </row>
        <row r="27">
          <cell r="D27" t="str">
            <v>IG - Instituto Geofísico</v>
          </cell>
        </row>
        <row r="28">
          <cell r="D28" t="str">
            <v>CCICEV</v>
          </cell>
        </row>
        <row r="29">
          <cell r="D29" t="str">
            <v>UGIPS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EPN"/>
      <sheetName val="Hoja1"/>
      <sheetName val="Hoja6"/>
      <sheetName val="Hoja8"/>
      <sheetName val="Hoja16"/>
      <sheetName val="Hoja17"/>
      <sheetName val="Hoja23"/>
      <sheetName val="Hoja25"/>
      <sheetName val="Hoja31"/>
      <sheetName val="Hoja32"/>
      <sheetName val="Hoja37"/>
      <sheetName val="Hoja41"/>
      <sheetName val="POA CORRIENTE 2021"/>
      <sheetName val="Hoja3"/>
      <sheetName val="Hoja2"/>
      <sheetName val="Hoja4"/>
      <sheetName val="Hoja5"/>
      <sheetName val="Hoja7"/>
      <sheetName val="Hoja9"/>
      <sheetName val="Hoja10"/>
      <sheetName val="Hoja11"/>
      <sheetName val="grupo gasto"/>
      <sheetName val="Tabla general"/>
      <sheetName val="Infraestructura por liquidar"/>
      <sheetName val="Infraestructura no ejecuta 2020"/>
      <sheetName val="Equipamiento por liquidar"/>
      <sheetName val="Distribucion aulas labs"/>
      <sheetName val="Hoja13"/>
      <sheetName val="Hoja14"/>
      <sheetName val="Hoja15"/>
      <sheetName val="Hoja18"/>
      <sheetName val="Hoja19"/>
      <sheetName val="Hoja20"/>
      <sheetName val="Hoja21"/>
      <sheetName val="Hoja22"/>
      <sheetName val="Hoja24"/>
      <sheetName val="Hoja26"/>
      <sheetName val="Hoja27"/>
      <sheetName val="Hoja28"/>
      <sheetName val="Hoja29"/>
      <sheetName val="Hoja30"/>
      <sheetName val="Hoja36"/>
      <sheetName val="Hoja33"/>
      <sheetName val="CUADRO PPT"/>
      <sheetName val="Hoja38"/>
      <sheetName val="Hoja35"/>
      <sheetName val="Hoja34"/>
      <sheetName val="Hoja39"/>
      <sheetName val="INFRAESTRUCTURA 31-AGO"/>
      <sheetName val="PAI INVERSIÓN 2021"/>
      <sheetName val="Intensiva Aulas"/>
      <sheetName val="Equipamiento por liquidar (2)"/>
      <sheetName val="Hoja12"/>
      <sheetName val="CERTIFICACIONES 30-ABR"/>
      <sheetName val="CERTIFICACIONES 14-JUN"/>
      <sheetName val="CURS 30-ABR"/>
      <sheetName val="CURS 14-JUN"/>
      <sheetName val="CERTIFICACIONES 30-JUNIO"/>
      <sheetName val="CURS 30-JUNIO"/>
      <sheetName val="CERTIFICACIONES 11-AGOSTO"/>
      <sheetName val="Hoja40"/>
      <sheetName val="CURS 11-AGOSTO"/>
      <sheetName val="RESUMEN ESTRUCTURAS"/>
      <sheetName val="DATOS"/>
      <sheetName val="CATALOGO PRESUPUESTARIO"/>
    </sheetNames>
    <sheetDataSet>
      <sheetData sheetId="0" refreshError="1">
        <row r="2">
          <cell r="F2" t="str">
            <v>BG - Biblioteca General</v>
          </cell>
        </row>
        <row r="3">
          <cell r="F3" t="str">
            <v>CCICEV - Centro de Transferencia Tecnológica para la Capacitación e Investigación en Control de Emisiones Vehiculares</v>
          </cell>
        </row>
        <row r="4">
          <cell r="F4" t="str">
            <v>CEC - Centro de Educación Continua</v>
          </cell>
        </row>
        <row r="5">
          <cell r="F5" t="str">
            <v>CEI - Comisión de Evaluación Interna</v>
          </cell>
        </row>
        <row r="6">
          <cell r="F6" t="str">
            <v>DA - Dirección Administrativa</v>
          </cell>
        </row>
        <row r="7">
          <cell r="F7" t="str">
            <v>DC - Dirección de Comunicación</v>
          </cell>
        </row>
        <row r="8">
          <cell r="F8" t="str">
            <v>DCS - Departamento de Ciencias Sociales</v>
          </cell>
        </row>
        <row r="9">
          <cell r="F9" t="str">
            <v>DF - Dirección Financiera</v>
          </cell>
        </row>
        <row r="10">
          <cell r="F10" t="str">
            <v>DFB - Departamento de Formación Básica</v>
          </cell>
        </row>
        <row r="11">
          <cell r="F11" t="str">
            <v>DGIP - Dirección de Gestión de la Información y Procesos</v>
          </cell>
        </row>
        <row r="12">
          <cell r="F12" t="str">
            <v>DP - Dirección de Planificación</v>
          </cell>
        </row>
        <row r="13">
          <cell r="F13" t="str">
            <v>DRI - Dirección de Relaciones Institucionales</v>
          </cell>
        </row>
        <row r="14">
          <cell r="F14" t="str">
            <v>DTH - Dirección de Talento Humano</v>
          </cell>
        </row>
        <row r="15">
          <cell r="F15" t="str">
            <v>ESFOT - Escuela de Formación de Tecnólogos</v>
          </cell>
        </row>
        <row r="16">
          <cell r="F16" t="str">
            <v>FC - Facultad de Ciencias</v>
          </cell>
        </row>
        <row r="17">
          <cell r="F17" t="str">
            <v>FCA - Facultad de Ciencias Administrativas</v>
          </cell>
        </row>
        <row r="18">
          <cell r="F18" t="str">
            <v>FGP - Facultad de Geología y Petróleos</v>
          </cell>
        </row>
        <row r="19">
          <cell r="F19" t="str">
            <v>FICA - Facultad de Ingeniería Civil y Ambiental</v>
          </cell>
        </row>
        <row r="20">
          <cell r="F20" t="str">
            <v>FIEE - Facultad de Ingeniería Eléctrica y Electrónica</v>
          </cell>
        </row>
        <row r="21">
          <cell r="F21" t="str">
            <v>FIM - Facultad de Ingeniería Mecánica</v>
          </cell>
        </row>
        <row r="22">
          <cell r="F22" t="str">
            <v>FIQA - Facultad de Ingeniería Química y Agroindustria</v>
          </cell>
        </row>
        <row r="23">
          <cell r="F23" t="str">
            <v>FIS - Facultad de Ingeniería en Sistemas</v>
          </cell>
        </row>
        <row r="24">
          <cell r="F24" t="str">
            <v>IG - Instituto Geofísico</v>
          </cell>
        </row>
        <row r="25">
          <cell r="F25" t="str">
            <v>CMM - Centro de Modelación Matemática</v>
          </cell>
        </row>
        <row r="26">
          <cell r="F26" t="str">
            <v>MSB - Metalmecánica San Bartolo</v>
          </cell>
        </row>
        <row r="27">
          <cell r="F27" t="str">
            <v>OAQ - Observatorio Astronómico de Quito</v>
          </cell>
        </row>
        <row r="28">
          <cell r="F28" t="str">
            <v>SG - Secretaría General</v>
          </cell>
        </row>
        <row r="29">
          <cell r="F29" t="str">
            <v>VD - Vicerrectorado de Docencia</v>
          </cell>
        </row>
        <row r="30">
          <cell r="F30" t="str">
            <v>VIIV - Vicerrectorado de Investigación, Innovación y Vinculación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WIN JAVIER ALTAMIRANO CAICEDO" refreshedDate="45660.427742476852" createdVersion="7" refreshedVersion="7" minRefreshableVersion="3" recordCount="183" xr:uid="{67EAF75E-C528-4D8E-B83D-F1AAF783ABD6}">
  <cacheSource type="worksheet">
    <worksheetSource ref="A8:AU191" sheet="MATRIZ PAI 2025"/>
  </cacheSource>
  <cacheFields count="46">
    <cacheField name="Línea PAI" numFmtId="0">
      <sharedItems containsSemiMixedTypes="0" containsString="0" containsNumber="1" containsInteger="1" minValue="1" maxValue="184"/>
    </cacheField>
    <cacheField name="ESTRUCTURA" numFmtId="0">
      <sharedItems/>
    </cacheField>
    <cacheField name="RECTORADO/VICERRECTORADO_x000a_N1" numFmtId="0">
      <sharedItems containsBlank="1"/>
    </cacheField>
    <cacheField name="FACULTAD/DIRECCIÓN/DEPARTAMENTO_x000a_N2" numFmtId="0">
      <sharedItems containsBlank="1"/>
    </cacheField>
    <cacheField name="DEPARTAMENTO/DIRECCIÓN_x000a_N3" numFmtId="0">
      <sharedItems containsNonDate="0" containsString="0" containsBlank="1"/>
    </cacheField>
    <cacheField name="CENTRO DE INVESTIGACIÓN" numFmtId="0">
      <sharedItems containsBlank="1"/>
    </cacheField>
    <cacheField name="PROYECTO DE INVERSIÓN" numFmtId="0">
      <sharedItems containsBlank="1" count="5">
        <s v="PORTAFOLIO DE PROYECTOS DE VINCULACION CON LA COLECTIVIDAD ESCUELA POLITECNICA NACIONAL"/>
        <s v="PORTAFOLIO DE PROYECTOS DE INVESTIGACION ESCUELA POLITECNICA NACIONAL"/>
        <s v="GENERACION DE CAPACIDADES PARA LA DIFUSION DE ALERTAS TEMPRANAS Y PARA EL DESARROLLO DE INSTRUMENTOS DE DECISION ANTE LAS AMENAZAS SISMICAS Y VOLCANICAS DIRIGIDOS AL SISTEMA NACIONAL DE GESTION DE RIESGOS"/>
        <s v="FORTALECIMIENTO INSTITUCIONAL DE LA EPN"/>
        <m/>
      </sharedItems>
    </cacheField>
    <cacheField name="DESCRIPCIÓN DE LA ACTIVIDAD PAI _x000a_(NOMBRE IGUAL A PROCESO DE CONTRATACIÓN)" numFmtId="0">
      <sharedItems containsBlank="1"/>
    </cacheField>
    <cacheField name="META " numFmtId="9">
      <sharedItems containsString="0" containsBlank="1" containsNumber="1" containsInteger="1" minValue="1" maxValue="1"/>
    </cacheField>
    <cacheField name="INDICADOR" numFmtId="0">
      <sharedItems containsBlank="1"/>
    </cacheField>
    <cacheField name="ALINEACIÓN A OBJETIVOS DEL  PLAN  NACIONAL DE DESARROLLO" numFmtId="0">
      <sharedItems containsBlank="1"/>
    </cacheField>
    <cacheField name="ALINEACIÓN A OBJETIVO DEL PLAN ESTRATÉGICO DE DESARROLLO INSTITUCIONAL" numFmtId="0">
      <sharedItems containsBlank="1"/>
    </cacheField>
    <cacheField name="ALINEACIÓN A OBJETIVO OPERATIVO" numFmtId="0">
      <sharedItems containsNonDate="0" containsString="0" containsBlank="1"/>
    </cacheField>
    <cacheField name="EJERCICIO" numFmtId="0">
      <sharedItems containsSemiMixedTypes="0" containsString="0" containsNumber="1" containsInteger="1" minValue="2025" maxValue="2025"/>
    </cacheField>
    <cacheField name="ENTIDAD" numFmtId="0">
      <sharedItems containsSemiMixedTypes="0" containsString="0" containsNumber="1" containsInteger="1" minValue="177" maxValue="177"/>
    </cacheField>
    <cacheField name="UNIDAD EJECUTORA" numFmtId="0">
      <sharedItems containsBlank="1" count="4">
        <s v="0004 - UGIPS"/>
        <s v="0002- INSTITUTO GEOFISICO"/>
        <s v="9999 - PLANTA CENTRAL"/>
        <m/>
      </sharedItems>
    </cacheField>
    <cacheField name="PROGRAMA INSTITUCIONAL" numFmtId="0">
      <sharedItems containsBlank="1"/>
    </cacheField>
    <cacheField name="SUBPROGRAMA" numFmtId="0">
      <sharedItems/>
    </cacheField>
    <cacheField name="PROYECTO" numFmtId="0">
      <sharedItems containsBlank="1"/>
    </cacheField>
    <cacheField name="CÓDIGO ÚNICO DE PROYECTO" numFmtId="0">
      <sharedItems containsBlank="1"/>
    </cacheField>
    <cacheField name="ACTIVIDAD INSTITUCIONAL" numFmtId="0">
      <sharedItems containsBlank="1"/>
    </cacheField>
    <cacheField name="OBRA" numFmtId="0">
      <sharedItems containsSemiMixedTypes="0" containsString="0" containsNumber="1" containsInteger="1" minValue="0" maxValue="0"/>
    </cacheField>
    <cacheField name="GRUPO GASTO" numFmtId="0">
      <sharedItems count="6">
        <s v="73"/>
        <s v="84"/>
        <s v="77"/>
        <s v="71"/>
        <s v="75"/>
        <s v=""/>
      </sharedItems>
    </cacheField>
    <cacheField name="ITEM" numFmtId="0">
      <sharedItems containsString="0" containsBlank="1" containsNumber="1" containsInteger="1" minValue="710203" maxValue="840107"/>
    </cacheField>
    <cacheField name="GEOGRÁFICO" numFmtId="0">
      <sharedItems containsString="0" containsBlank="1" containsNumber="1" containsInteger="1" minValue="1700" maxValue="1701"/>
    </cacheField>
    <cacheField name="FUENTE" numFmtId="0">
      <sharedItems containsBlank="1" count="3">
        <s v="001"/>
        <s v="202"/>
        <m/>
      </sharedItems>
    </cacheField>
    <cacheField name="ORGANISMO" numFmtId="0">
      <sharedItems containsBlank="1"/>
    </cacheField>
    <cacheField name="CORRELATIVO" numFmtId="0">
      <sharedItems containsBlank="1"/>
    </cacheField>
    <cacheField name="FUNCIÓN" numFmtId="0">
      <sharedItems containsBlank="1"/>
    </cacheField>
    <cacheField name="POLÍTICA DE IGUALDAD" numFmtId="0">
      <sharedItems containsBlank="1"/>
    </cacheField>
    <cacheField name="POLÍTICA AMBIENTAL" numFmtId="0">
      <sharedItems containsBlank="1"/>
    </cacheField>
    <cacheField name="NUEVO/ARRASTRE" numFmtId="0">
      <sharedItems containsBlank="1"/>
    </cacheField>
    <cacheField name="PLURIANUAL (SI/NO)" numFmtId="0">
      <sharedItems containsBlank="1"/>
    </cacheField>
    <cacheField name="ENERO" numFmtId="4">
      <sharedItems containsString="0" containsBlank="1" containsNumber="1" minValue="85.286666666666676" maxValue="656998.80000000005"/>
    </cacheField>
    <cacheField name="FEBRERO" numFmtId="4">
      <sharedItems containsString="0" containsBlank="1" containsNumber="1" minValue="0" maxValue="239990"/>
    </cacheField>
    <cacheField name="MARZO" numFmtId="4">
      <sharedItems containsString="0" containsBlank="1" containsNumber="1" minValue="50" maxValue="423350.42"/>
    </cacheField>
    <cacheField name="ABRIL" numFmtId="4">
      <sharedItems containsString="0" containsBlank="1" containsNumber="1" minValue="50" maxValue="280000"/>
    </cacheField>
    <cacheField name="MAYO" numFmtId="4">
      <sharedItems containsString="0" containsBlank="1" containsNumber="1" minValue="50" maxValue="53377.666666666664"/>
    </cacheField>
    <cacheField name="JUNIO" numFmtId="4">
      <sharedItems containsString="0" containsBlank="1" containsNumber="1" minValue="50" maxValue="53377.666666666664"/>
    </cacheField>
    <cacheField name="JULIO" numFmtId="4">
      <sharedItems containsString="0" containsBlank="1" containsNumber="1" minValue="50" maxValue="130486.30750000001"/>
    </cacheField>
    <cacheField name="AGOSTO" numFmtId="4">
      <sharedItems containsString="0" containsBlank="1" containsNumber="1" minValue="50" maxValue="95742"/>
    </cacheField>
    <cacheField name="SEPTIEMBRE" numFmtId="4">
      <sharedItems containsString="0" containsBlank="1" containsNumber="1" minValue="50" maxValue="53377.666666666664"/>
    </cacheField>
    <cacheField name="OCTUBRE" numFmtId="4">
      <sharedItems containsString="0" containsBlank="1" containsNumber="1" minValue="50" maxValue="215243.02"/>
    </cacheField>
    <cacheField name="NOVIEMBRE" numFmtId="4">
      <sharedItems containsString="0" containsBlank="1" containsNumber="1" minValue="50" maxValue="656998.80000000005"/>
    </cacheField>
    <cacheField name="DICIEMBRE" numFmtId="4">
      <sharedItems containsString="0" containsBlank="1" containsNumber="1" minValue="50" maxValue="53377.666666666664"/>
    </cacheField>
    <cacheField name="PAI 2025 APROBADO" numFmtId="4">
      <sharedItems containsSemiMixedTypes="0" containsString="0" containsNumber="1" minValue="0" maxValue="1313997.6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n v="1"/>
    <s v="0004 84 005 001 730204 001 0000 0000"/>
    <s v="VIIV - Vicerrectorado de Investigación, Innovación y Vinculación"/>
    <s v="VIIV - Vicerrectorado de Investigación, Innovación y Vinculación"/>
    <m/>
    <m/>
    <x v="0"/>
    <s v="Contratar la Edición, impresión y publicación para proyectos de vinculación"/>
    <n v="1"/>
    <s v="% de cumplimiento de proyectos de vinculación / valor planificado por el proyecto de vinculación"/>
    <s v="Objetivo 2. Impulsar las _x000a_capacidades de la ciudadanía _x000a_con educación equitativa _x000a_e inclusiva de calidad y _x000a_promoviendo espacios de _x000a_intercambio cultural."/>
    <s v="OEI 3.Generar valor económico y social para la universidad y la comunidad"/>
    <m/>
    <n v="2025"/>
    <n v="177"/>
    <x v="0"/>
    <s v="84- Gestión De La _x000a_Vinculación Con La _x000a_Colectividad"/>
    <s v="00"/>
    <s v="005"/>
    <s v="91770000.0000.376442"/>
    <s v="001"/>
    <n v="0"/>
    <x v="0"/>
    <n v="730204"/>
    <n v="1701"/>
    <x v="0"/>
    <s v="0000"/>
    <s v="0000"/>
    <s v="I54"/>
    <s v="99999999 - Sin política"/>
    <s v="99999999 - Sin política"/>
    <s v="Nuevo"/>
    <s v="No"/>
    <m/>
    <m/>
    <m/>
    <m/>
    <n v="600"/>
    <m/>
    <m/>
    <m/>
    <m/>
    <m/>
    <m/>
    <m/>
    <n v="600"/>
  </r>
  <r>
    <n v="2"/>
    <s v="0004 84 005 001 730207 001 0000 0000"/>
    <s v="VIIV - Vicerrectorado de Investigación, Innovación y Vinculación"/>
    <s v="VIIV - Vicerrectorado de Investigación, Innovación y Vinculación"/>
    <m/>
    <m/>
    <x v="0"/>
    <s v="Contratar la Difusión, información y Publicidad de los Proyectos de Vinculación"/>
    <n v="1"/>
    <s v="% de cumplimiento de proyectos de vinculación / valor planificado por el proyecto de vinculación"/>
    <s v="Objetivo 2. Impulsar las _x000a_capacidades de la ciudadanía _x000a_con educación equitativa _x000a_e inclusiva de calidad y _x000a_promoviendo espacios de _x000a_intercambio cultural."/>
    <s v="OEI 3.Generar valor económico y social para la universidad y la comunidad"/>
    <m/>
    <n v="2025"/>
    <n v="177"/>
    <x v="0"/>
    <s v="84- Gestión De La _x000a_Vinculación Con La _x000a_Colectividad"/>
    <s v="00"/>
    <s v="005"/>
    <s v="91770000.0000.376442"/>
    <s v="001"/>
    <n v="0"/>
    <x v="0"/>
    <n v="730207"/>
    <n v="1701"/>
    <x v="0"/>
    <s v="0000"/>
    <s v="0000"/>
    <s v="I54"/>
    <s v="99999999 - Sin política"/>
    <s v="99999999 - Sin política"/>
    <s v="Nuevo"/>
    <s v="No"/>
    <m/>
    <m/>
    <m/>
    <m/>
    <n v="2032"/>
    <m/>
    <m/>
    <m/>
    <m/>
    <m/>
    <m/>
    <m/>
    <n v="2032"/>
  </r>
  <r>
    <n v="3"/>
    <s v="0004 84 005 001 730207 001 0000 0000"/>
    <s v="VIIV - Vicerrectorado de Investigación, Innovación y Vinculación"/>
    <s v="VIIV - Vicerrectorado de Investigación, Innovación y Vinculación"/>
    <m/>
    <m/>
    <x v="0"/>
    <s v="Pago de Difusión, información y Publicidad de los Proyectos de Vinculación"/>
    <n v="1"/>
    <s v="% de cumplimiento de proyectos de vinculación / valor planificado por el proyecto de vinculación"/>
    <s v="Objetivo 2. Impulsar las _x000a_capacidades de la ciudadanía _x000a_con educación equitativa _x000a_e inclusiva de calidad y _x000a_promoviendo espacios de _x000a_intercambio cultural."/>
    <s v="OEI 3.Generar valor económico y social para la universidad y la comunidad"/>
    <m/>
    <n v="2025"/>
    <n v="177"/>
    <x v="0"/>
    <s v="84- Gestión De La _x000a_Vinculación Con La _x000a_Colectividad"/>
    <s v="00"/>
    <s v="005"/>
    <s v="91770000.0000.376442"/>
    <s v="001"/>
    <n v="0"/>
    <x v="0"/>
    <n v="730207"/>
    <n v="1701"/>
    <x v="0"/>
    <s v="0000"/>
    <s v="0000"/>
    <s v="I54"/>
    <s v="99999999 - Sin política"/>
    <s v="99999999 - Sin política"/>
    <s v="Arrastre"/>
    <s v="No"/>
    <m/>
    <n v="6239"/>
    <m/>
    <m/>
    <m/>
    <m/>
    <m/>
    <m/>
    <m/>
    <m/>
    <m/>
    <m/>
    <n v="6239"/>
  </r>
  <r>
    <n v="4"/>
    <s v="0004 84 005 001 730301 001 0000 0000"/>
    <s v="VIIV - Vicerrectorado de Investigación, Innovación y Vinculación"/>
    <s v="VIIV - Vicerrectorado de Investigación, Innovación y Vinculación"/>
    <m/>
    <m/>
    <x v="0"/>
    <s v="Adquisición de pasajes al interior para proyectos de vinculación"/>
    <n v="1"/>
    <s v="% de cumplimiento de proyectos de vinculación / valor planificado por el proyecto de vinculación"/>
    <s v="Objetivo 2. Impulsar las _x000a_capacidades de la ciudadanía _x000a_con educación equitativa _x000a_e inclusiva de calidad y _x000a_promoviendo espacios de _x000a_intercambio cultural."/>
    <s v="OEI 3.Generar valor económico y social para la universidad y la comunidad"/>
    <m/>
    <n v="2025"/>
    <n v="177"/>
    <x v="0"/>
    <s v="84- Gestión De La _x000a_Vinculación Con La _x000a_Colectividad"/>
    <s v="00"/>
    <s v="005"/>
    <s v="91770000.0000.376442"/>
    <s v="001"/>
    <n v="0"/>
    <x v="0"/>
    <n v="730301"/>
    <n v="1701"/>
    <x v="0"/>
    <s v="0000"/>
    <s v="0000"/>
    <s v="I54"/>
    <s v="99999999 - Sin política"/>
    <s v="99999999 - Sin política"/>
    <s v="Nuevo"/>
    <s v="No"/>
    <m/>
    <m/>
    <m/>
    <n v="800"/>
    <m/>
    <m/>
    <m/>
    <m/>
    <n v="1200"/>
    <m/>
    <m/>
    <m/>
    <n v="2000"/>
  </r>
  <r>
    <n v="5"/>
    <s v="0004 84 005 001 730301 001 0000 0000"/>
    <s v="VIIV - Vicerrectorado de Investigación, Innovación y Vinculación"/>
    <s v="VIIV - Vicerrectorado de Investigación, Innovación y Vinculación"/>
    <m/>
    <m/>
    <x v="0"/>
    <s v="Adquisición de - Pasajes al Interior para movilidad"/>
    <n v="1"/>
    <s v="% de cumplimiento de proyectos de vinculación / valor planificado por el proyecto de vinculación"/>
    <s v="Objetivo 2. Impulsar las _x000a_capacidades de la ciudadanía _x000a_con educación equitativa _x000a_e inclusiva de calidad y _x000a_promoviendo espacios de _x000a_intercambio cultural."/>
    <s v="OEI 3.Generar valor económico y social para la universidad y la comunidad"/>
    <m/>
    <n v="2025"/>
    <n v="177"/>
    <x v="0"/>
    <s v="84- Gestión De La _x000a_Vinculación Con La _x000a_Colectividad"/>
    <s v="00"/>
    <s v="005"/>
    <s v="91770000.0000.376442"/>
    <s v="001"/>
    <n v="0"/>
    <x v="0"/>
    <n v="730301"/>
    <n v="1701"/>
    <x v="0"/>
    <s v="0000"/>
    <s v="0000"/>
    <s v="I54"/>
    <s v="99999999 - Sin política"/>
    <s v="99999999 - Sin política"/>
    <s v="Nuevo"/>
    <s v="No"/>
    <m/>
    <m/>
    <m/>
    <n v="70"/>
    <m/>
    <m/>
    <m/>
    <m/>
    <n v="152"/>
    <m/>
    <m/>
    <m/>
    <n v="222"/>
  </r>
  <r>
    <n v="6"/>
    <s v="0004 84 005 001 730303 001 0000 0000"/>
    <s v="VIIV - Vicerrectorado de Investigación, Innovación y Vinculación"/>
    <s v="VIIV - Vicerrectorado de Investigación, Innovación y Vinculación"/>
    <m/>
    <m/>
    <x v="0"/>
    <s v="Viaticos y Subsistencias en el Interior para proyectos de vinculación"/>
    <n v="1"/>
    <s v="% de cumplimiento de proyectos de vinculación / valor planificado por el proyecto de vinculación"/>
    <s v="Objetivo 2. Impulsar las _x000a_capacidades de la ciudadanía _x000a_con educación equitativa _x000a_e inclusiva de calidad y _x000a_promoviendo espacios de _x000a_intercambio cultural."/>
    <s v="OEI 3.Generar valor económico y social para la universidad y la comunidad"/>
    <m/>
    <n v="2025"/>
    <n v="177"/>
    <x v="0"/>
    <s v="84- Gestión De La _x000a_Vinculación Con La _x000a_Colectividad"/>
    <s v="00"/>
    <s v="005"/>
    <s v="91770000.0000.376442"/>
    <s v="001"/>
    <n v="0"/>
    <x v="0"/>
    <n v="730303"/>
    <n v="1701"/>
    <x v="0"/>
    <s v="0000"/>
    <s v="0000"/>
    <s v="I54"/>
    <s v="99999999 - Sin política"/>
    <s v="99999999 - Sin política"/>
    <s v="Nuevo"/>
    <s v="No"/>
    <m/>
    <m/>
    <m/>
    <n v="320"/>
    <n v="320"/>
    <n v="320"/>
    <n v="320"/>
    <n v="320"/>
    <n v="320"/>
    <n v="320"/>
    <n v="320"/>
    <n v="240"/>
    <n v="2800"/>
  </r>
  <r>
    <n v="7"/>
    <s v="0004 84 005 001 730303 001 0000 0000"/>
    <s v="VIIV - Vicerrectorado de Investigación, Innovación y Vinculación"/>
    <s v="VIIV - Vicerrectorado de Investigación, Innovación y Vinculación"/>
    <m/>
    <m/>
    <x v="0"/>
    <s v="Pago de Viaticos y Subsistencias en el Interior para proyectos de vinculación"/>
    <n v="1"/>
    <s v="% de cumplimiento de proyectos de vinculación / valor planificado por el proyecto de vinculación"/>
    <s v="Objetivo 2. Impulsar las _x000a_capacidades de la ciudadanía _x000a_con educación equitativa _x000a_e inclusiva de calidad y _x000a_promoviendo espacios de _x000a_intercambio cultural."/>
    <s v="OEI 3.Generar valor económico y social para la universidad y la comunidad"/>
    <m/>
    <n v="2025"/>
    <n v="177"/>
    <x v="0"/>
    <s v="84- Gestión De La _x000a_Vinculación Con La _x000a_Colectividad"/>
    <s v="00"/>
    <s v="005"/>
    <s v="91770000.0000.376442"/>
    <s v="001"/>
    <n v="0"/>
    <x v="0"/>
    <n v="730303"/>
    <n v="1701"/>
    <x v="0"/>
    <s v="0000"/>
    <s v="0000"/>
    <s v="I54"/>
    <s v="99999999 - Sin política"/>
    <s v="99999999 - Sin política"/>
    <s v="Arrastre"/>
    <s v="No"/>
    <m/>
    <n v="3261"/>
    <m/>
    <m/>
    <m/>
    <m/>
    <m/>
    <m/>
    <m/>
    <m/>
    <m/>
    <m/>
    <n v="3261"/>
  </r>
  <r>
    <n v="8"/>
    <s v="0004 84 005 001 730601 001 0000 0000"/>
    <s v="VIIV - Vicerrectorado de Investigación, Innovación y Vinculación"/>
    <s v="VIIV - Vicerrectorado de Investigación, Innovación y Vinculación"/>
    <m/>
    <m/>
    <x v="0"/>
    <s v="Pago de Consultoría, Asesoría e Investigación Especializada"/>
    <n v="1"/>
    <s v="% de cumplimiento de proyectos de vinculación / valor planificado por el proyecto de vinculación"/>
    <s v="Objetivo 2. Impulsar las _x000a_capacidades de la ciudadanía _x000a_con educación equitativa _x000a_e inclusiva de calidad y _x000a_promoviendo espacios de _x000a_intercambio cultural."/>
    <s v="OEI 3.Generar valor económico y social para la universidad y la comunidad"/>
    <m/>
    <n v="2025"/>
    <n v="177"/>
    <x v="0"/>
    <s v="84- Gestión De La _x000a_Vinculación Con La _x000a_Colectividad"/>
    <s v="00"/>
    <s v="005"/>
    <s v="91770000.0000.376442"/>
    <s v="001"/>
    <n v="0"/>
    <x v="0"/>
    <n v="730601"/>
    <n v="1701"/>
    <x v="0"/>
    <s v="0000"/>
    <s v="0000"/>
    <s v="I54"/>
    <s v="99999999 - Sin política"/>
    <s v="99999999 - Sin política"/>
    <s v="Arrastre"/>
    <s v="No"/>
    <m/>
    <n v="5550"/>
    <m/>
    <m/>
    <m/>
    <m/>
    <m/>
    <m/>
    <m/>
    <m/>
    <m/>
    <m/>
    <n v="5550"/>
  </r>
  <r>
    <n v="9"/>
    <s v="0004 84 005 001 730606 001 0000 0000"/>
    <s v="VIIV - Vicerrectorado de Investigación, Innovación y Vinculación"/>
    <s v="VIIV - Vicerrectorado de Investigación, Innovación y Vinculación"/>
    <m/>
    <m/>
    <x v="0"/>
    <s v="Contratación de personal bajo honorarios por contratos civiles"/>
    <n v="1"/>
    <s v="% de cumplimiento de proyectos de vinculación / valor planificado por el proyecto de vinculación"/>
    <s v="Objetivo 2. Impulsar las _x000a_capacidades de la ciudadanía _x000a_con educación equitativa _x000a_e inclusiva de calidad y _x000a_promoviendo espacios de _x000a_intercambio cultural."/>
    <s v="OEI 3.Generar valor económico y social para la universidad y la comunidad"/>
    <m/>
    <n v="2025"/>
    <n v="177"/>
    <x v="0"/>
    <s v="84- Gestión De La _x000a_Vinculación Con La _x000a_Colectividad"/>
    <s v="00"/>
    <s v="005"/>
    <s v="91770000.0000.376442"/>
    <s v="001"/>
    <n v="0"/>
    <x v="0"/>
    <n v="730606"/>
    <n v="1701"/>
    <x v="0"/>
    <s v="0000"/>
    <s v="0000"/>
    <s v="I54"/>
    <s v="99999999 - Sin política"/>
    <s v="99999999 - Sin política"/>
    <s v="Nuevo"/>
    <s v="No"/>
    <n v="1972"/>
    <n v="1972"/>
    <m/>
    <n v="986"/>
    <n v="986"/>
    <n v="986"/>
    <n v="986"/>
    <n v="986"/>
    <n v="986"/>
    <n v="986"/>
    <n v="986"/>
    <n v="868"/>
    <n v="12700"/>
  </r>
  <r>
    <n v="10"/>
    <s v="0004 84 005 001 730606 001 0000 0000"/>
    <s v="VIIV - Vicerrectorado de Investigación, Innovación y Vinculación"/>
    <s v="VIIV - Vicerrectorado de Investigación, Innovación y Vinculación"/>
    <m/>
    <m/>
    <x v="0"/>
    <s v="Pago de Honorarios por Contratos Civiles de Servicios"/>
    <n v="1"/>
    <s v="% de cumplimiento de proyectos de vinculación / valor planificado por el proyecto de vinculación"/>
    <s v="Objetivo 2. Impulsar las _x000a_capacidades de la ciudadanía _x000a_con educación equitativa _x000a_e inclusiva de calidad y _x000a_promoviendo espacios de _x000a_intercambio cultural."/>
    <s v="OEI 3.Generar valor económico y social para la universidad y la comunidad"/>
    <m/>
    <n v="2025"/>
    <n v="177"/>
    <x v="0"/>
    <s v="84- Gestión De La _x000a_Vinculación Con La _x000a_Colectividad"/>
    <s v="00"/>
    <s v="005"/>
    <s v="91770000.0000.376442"/>
    <s v="001"/>
    <n v="0"/>
    <x v="0"/>
    <n v="730606"/>
    <n v="1701"/>
    <x v="0"/>
    <s v="0000"/>
    <s v="0000"/>
    <s v="I54"/>
    <s v="99999999 - Sin política"/>
    <s v="99999999 - Sin política"/>
    <s v="Arrastre"/>
    <s v="No"/>
    <m/>
    <n v="2958"/>
    <m/>
    <m/>
    <m/>
    <m/>
    <m/>
    <m/>
    <m/>
    <m/>
    <m/>
    <m/>
    <n v="2958"/>
  </r>
  <r>
    <n v="11"/>
    <s v="0004 84 005 001 730819 001 0000 0000"/>
    <s v="VIIV - Vicerrectorado de Investigación, Innovación y Vinculación"/>
    <s v="VIIV - Vicerrectorado de Investigación, Innovación y Vinculación"/>
    <m/>
    <m/>
    <x v="0"/>
    <s v="Pago de Accesorios e Insumos Químicos y Orgánicos para proyectos de vinculación"/>
    <n v="1"/>
    <s v="% de cumplimiento de proyectos de vinculación / valor planificado por el proyecto de vinculación"/>
    <s v="Objetivo 2. Impulsar las _x000a_capacidades de la ciudadanía _x000a_con educación equitativa _x000a_e inclusiva de calidad y _x000a_promoviendo espacios de _x000a_intercambio cultural."/>
    <s v="OEI 3.Generar valor económico y social para la universidad y la comunidad"/>
    <m/>
    <n v="2025"/>
    <n v="177"/>
    <x v="0"/>
    <s v="84- Gestión De La _x000a_Vinculación Con La _x000a_Colectividad"/>
    <s v="00"/>
    <s v="005"/>
    <s v="91770000.0000.376442"/>
    <s v="001"/>
    <n v="0"/>
    <x v="0"/>
    <n v="730819"/>
    <n v="1701"/>
    <x v="0"/>
    <s v="0000"/>
    <s v="0000"/>
    <s v="I54"/>
    <s v="99999999 - Sin política"/>
    <s v="99999999 - Sin política"/>
    <s v="Arrastre"/>
    <s v="No"/>
    <m/>
    <n v="647"/>
    <m/>
    <m/>
    <m/>
    <m/>
    <m/>
    <m/>
    <m/>
    <m/>
    <m/>
    <m/>
    <n v="647"/>
  </r>
  <r>
    <n v="12"/>
    <s v="0004 84 005 001 730829 001 0000 0000"/>
    <s v="VIIV - Vicerrectorado de Investigación, Innovación y Vinculación"/>
    <s v="VIIV - Vicerrectorado de Investigación, Innovación y Vinculación"/>
    <m/>
    <m/>
    <x v="0"/>
    <s v="Pago de Insumos - Materiales - Suministros y Bienes para Investigacion para proyectos de vinculación"/>
    <n v="1"/>
    <s v="% de cumplimiento de proyectos de vinculación / valor planificado por el proyecto de vinculación"/>
    <s v="Objetivo 2. Impulsar las _x000a_capacidades de la ciudadanía _x000a_con educación equitativa _x000a_e inclusiva de calidad y _x000a_promoviendo espacios de _x000a_intercambio cultural."/>
    <s v="OEI 3.Generar valor económico y social para la universidad y la comunidad"/>
    <m/>
    <n v="2025"/>
    <n v="177"/>
    <x v="0"/>
    <s v="84- Gestión De La _x000a_Vinculación Con La _x000a_Colectividad"/>
    <s v="00"/>
    <s v="005"/>
    <s v="91770000.0000.376442"/>
    <s v="001"/>
    <n v="0"/>
    <x v="0"/>
    <n v="730829"/>
    <n v="1701"/>
    <x v="0"/>
    <s v="0000"/>
    <s v="0000"/>
    <s v="I54"/>
    <s v="99999999 - Sin política"/>
    <s v="99999999 - Sin política"/>
    <s v="Arrastre"/>
    <s v="No"/>
    <m/>
    <n v="3000"/>
    <m/>
    <m/>
    <m/>
    <m/>
    <m/>
    <m/>
    <m/>
    <m/>
    <m/>
    <m/>
    <n v="3000"/>
  </r>
  <r>
    <n v="13"/>
    <s v="0004 84 005 001 730829 001 0000 0000"/>
    <s v="VIIV - Vicerrectorado de Investigación, Innovación y Vinculación"/>
    <s v="VIIV - Vicerrectorado de Investigación, Innovación y Vinculación"/>
    <m/>
    <m/>
    <x v="0"/>
    <s v="Adquisición de Insumos - Materiales - Suministros y Bienes para Investigacion para proyectos de vinculación"/>
    <n v="1"/>
    <s v="% de cumplimiento de proyectos de vinculación / valor planificado por el proyecto de vinculación"/>
    <s v="Objetivo 2. Impulsar las _x000a_capacidades de la ciudadanía _x000a_con educación equitativa _x000a_e inclusiva de calidad y _x000a_promoviendo espacios de _x000a_intercambio cultural."/>
    <s v="OEI 3.Generar valor económico y social para la universidad y la comunidad"/>
    <m/>
    <n v="2025"/>
    <n v="177"/>
    <x v="0"/>
    <s v="84- Gestión De La _x000a_Vinculación Con La _x000a_Colectividad"/>
    <s v="00"/>
    <s v="005"/>
    <s v="91770000.0000.376442"/>
    <s v="001"/>
    <n v="0"/>
    <x v="0"/>
    <n v="730829"/>
    <n v="1701"/>
    <x v="0"/>
    <s v="0000"/>
    <s v="0000"/>
    <s v="I54"/>
    <s v="99999999 - Sin política"/>
    <s v="99999999 - Sin política"/>
    <s v="Nuevo"/>
    <s v="No"/>
    <m/>
    <m/>
    <m/>
    <m/>
    <n v="1180"/>
    <m/>
    <m/>
    <m/>
    <m/>
    <m/>
    <m/>
    <m/>
    <n v="1180"/>
  </r>
  <r>
    <n v="14"/>
    <s v="0004 84 005 001 730829 001 0000 0000"/>
    <s v="VIIV - Vicerrectorado de Investigación, Innovación y Vinculación"/>
    <s v="VIIV - Vicerrectorado de Investigación, Innovación y Vinculación"/>
    <m/>
    <m/>
    <x v="0"/>
    <s v="Pago de  Insumos - Materiales - Suministros y Bienes para Investigacion"/>
    <n v="1"/>
    <s v="% de cumplimiento de proyectos de vinculación / valor planificado por el proyecto de vinculación"/>
    <s v="Objetivo 2. Impulsar las _x000a_capacidades de la ciudadanía _x000a_con educación equitativa _x000a_e inclusiva de calidad y _x000a_promoviendo espacios de _x000a_intercambio cultural."/>
    <s v="OEI 3.Generar valor económico y social para la universidad y la comunidad"/>
    <m/>
    <n v="2025"/>
    <n v="177"/>
    <x v="0"/>
    <s v="84- Gestión De La _x000a_Vinculación Con La _x000a_Colectividad"/>
    <s v="00"/>
    <s v="005"/>
    <s v="91770000.0000.376442"/>
    <s v="001"/>
    <n v="0"/>
    <x v="0"/>
    <n v="730829"/>
    <n v="1701"/>
    <x v="0"/>
    <s v="0000"/>
    <s v="0000"/>
    <s v="I54"/>
    <s v="99999999 - Sin política"/>
    <s v="99999999 - Sin política"/>
    <s v="Arrastre"/>
    <s v="No"/>
    <m/>
    <n v="0"/>
    <m/>
    <m/>
    <m/>
    <m/>
    <m/>
    <m/>
    <m/>
    <m/>
    <m/>
    <m/>
    <n v="0"/>
  </r>
  <r>
    <n v="15"/>
    <s v="0004 84 005 001 840104 001 0000 0000"/>
    <s v="VIIV - Vicerrectorado de Investigación, Innovación y Vinculación"/>
    <s v="VIIV - Vicerrectorado de Investigación, Innovación y Vinculación"/>
    <m/>
    <m/>
    <x v="0"/>
    <s v="Adquirir Maquinarias y Equipos para proyectos de vinculación"/>
    <n v="1"/>
    <s v="% de cumplimiento de proyectos de vinculación / valor planificado por el proyecto de vinculación"/>
    <s v="Objetivo 2. Impulsar las _x000a_capacidades de la ciudadanía _x000a_con educación equitativa _x000a_e inclusiva de calidad y _x000a_promoviendo espacios de _x000a_intercambio cultural."/>
    <s v="OEI 3.Generar valor económico y social para la universidad y la comunidad"/>
    <m/>
    <n v="2025"/>
    <n v="177"/>
    <x v="0"/>
    <s v="84- Gestión De La _x000a_Vinculación Con La _x000a_Colectividad"/>
    <s v="00"/>
    <s v="005"/>
    <s v="91770000.0000.376442"/>
    <s v="001"/>
    <n v="0"/>
    <x v="1"/>
    <n v="840104"/>
    <n v="1701"/>
    <x v="0"/>
    <s v="0000"/>
    <s v="0000"/>
    <s v="I54"/>
    <s v="99999999 - Sin política"/>
    <s v="99999999 - Sin política"/>
    <s v="Nuevo"/>
    <s v="No"/>
    <m/>
    <m/>
    <m/>
    <m/>
    <m/>
    <n v="7322.48"/>
    <m/>
    <m/>
    <m/>
    <m/>
    <m/>
    <m/>
    <n v="7322.48"/>
  </r>
  <r>
    <n v="16"/>
    <s v="0004 84 005 001 840104 001 0000 0000"/>
    <s v="VIIV - Vicerrectorado de Investigación, Innovación y Vinculación"/>
    <s v="VIIV - Vicerrectorado de Investigación, Innovación y Vinculación"/>
    <m/>
    <m/>
    <x v="0"/>
    <s v="Pago de Maquinarias y Equipos para proyectos de vinculación"/>
    <n v="1"/>
    <s v="% de cumplimiento de proyectos de vinculación / valor planificado por el proyecto de vinculación"/>
    <s v="Objetivo 2. Impulsar las _x000a_capacidades de la ciudadanía _x000a_con educación equitativa _x000a_e inclusiva de calidad y _x000a_promoviendo espacios de _x000a_intercambio cultural."/>
    <s v="OEI 3.Generar valor económico y social para la universidad y la comunidad"/>
    <m/>
    <n v="2025"/>
    <n v="177"/>
    <x v="0"/>
    <s v="84- Gestión De La _x000a_Vinculación Con La _x000a_Colectividad"/>
    <s v="00"/>
    <s v="005"/>
    <s v="91770000.0000.376442"/>
    <s v="001"/>
    <n v="0"/>
    <x v="1"/>
    <n v="840104"/>
    <n v="1701"/>
    <x v="0"/>
    <s v="0000"/>
    <s v="0000"/>
    <s v="I54"/>
    <s v="99999999 - Sin política"/>
    <s v="99999999 - Sin política"/>
    <s v="Arrastre"/>
    <s v="No"/>
    <m/>
    <m/>
    <n v="28988.52"/>
    <m/>
    <m/>
    <m/>
    <m/>
    <m/>
    <m/>
    <m/>
    <m/>
    <m/>
    <n v="28988.52"/>
  </r>
  <r>
    <n v="17"/>
    <s v="0004 84 005 001 840107 001 0000 0000"/>
    <s v="VIIV - Vicerrectorado de Investigación, Innovación y Vinculación"/>
    <s v="VIIV - Vicerrectorado de Investigación, Innovación y Vinculación"/>
    <m/>
    <m/>
    <x v="0"/>
    <s v="Adquirir Equipos Sistemas y Paquetes Informáticos para proyectos de vinculación"/>
    <n v="1"/>
    <s v="% de cumplimiento de proyectos de vinculación / valor planificado por el proyecto de vinculación"/>
    <s v="Objetivo 2. Impulsar las _x000a_capacidades de la ciudadanía _x000a_con educación equitativa _x000a_e inclusiva de calidad y _x000a_promoviendo espacios de _x000a_intercambio cultural."/>
    <s v="OEI 3.Generar valor económico y social para la universidad y la comunidad"/>
    <m/>
    <n v="2025"/>
    <n v="177"/>
    <x v="0"/>
    <s v="84- Gestión De La _x000a_Vinculación Con La _x000a_Colectividad"/>
    <s v="00"/>
    <s v="005"/>
    <s v="91770000.0000.376442"/>
    <s v="001"/>
    <n v="0"/>
    <x v="1"/>
    <n v="840107"/>
    <n v="1701"/>
    <x v="0"/>
    <s v="0000"/>
    <s v="0000"/>
    <s v="I54"/>
    <s v="99999999 - Sin política"/>
    <s v="99999999 - Sin política"/>
    <s v="Nuevo"/>
    <s v="No"/>
    <m/>
    <m/>
    <m/>
    <m/>
    <m/>
    <m/>
    <n v="11911"/>
    <m/>
    <m/>
    <m/>
    <m/>
    <m/>
    <n v="11911"/>
  </r>
  <r>
    <n v="18"/>
    <s v="0004 84 005 001 840107 001 0000 0000"/>
    <s v="VIIV - Vicerrectorado de Investigación, Innovación y Vinculación"/>
    <s v="VIIV - Vicerrectorado de Investigación, Innovación y Vinculación"/>
    <m/>
    <m/>
    <x v="0"/>
    <s v="Pago de Equipos Sistemas y Paquetes Informáticos para proyectos de vinculación"/>
    <n v="1"/>
    <s v="% de cumplimiento de proyectos de vinculación / valor planificado por el proyecto de vinculación"/>
    <s v="Objetivo 2. Impulsar las _x000a_capacidades de la ciudadanía _x000a_con educación equitativa _x000a_e inclusiva de calidad y _x000a_promoviendo espacios de _x000a_intercambio cultural."/>
    <s v="OEI 3.Generar valor económico y social para la universidad y la comunidad"/>
    <m/>
    <n v="2025"/>
    <n v="177"/>
    <x v="0"/>
    <s v="84- Gestión De La _x000a_Vinculación Con La _x000a_Colectividad"/>
    <s v="00"/>
    <s v="005"/>
    <s v="91770000.0000.376442"/>
    <s v="001"/>
    <n v="0"/>
    <x v="1"/>
    <n v="840107"/>
    <n v="1701"/>
    <x v="0"/>
    <s v="0000"/>
    <s v="0000"/>
    <s v="I54"/>
    <s v="99999999 - Sin política"/>
    <s v="99999999 - Sin política"/>
    <s v="Arrastre"/>
    <s v="No"/>
    <m/>
    <n v="6916"/>
    <m/>
    <m/>
    <m/>
    <m/>
    <m/>
    <m/>
    <m/>
    <m/>
    <m/>
    <m/>
    <n v="6916"/>
  </r>
  <r>
    <n v="19"/>
    <s v="0004 83 007 001 730204 001 0000 0000"/>
    <s v="VIIV - Vicerrectorado de Investigación, Innovación y Vinculación"/>
    <s v="VIIV - Vicerrectorado de Investigación, Innovación y Vinculación"/>
    <m/>
    <m/>
    <x v="1"/>
    <s v="Publicaciones de los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204"/>
    <n v="1701"/>
    <x v="0"/>
    <s v="0000"/>
    <s v="0000"/>
    <s v="I81"/>
    <s v="99999999 - Sin política"/>
    <s v="99999999 - Sin política"/>
    <s v="Nuevo"/>
    <s v="No"/>
    <m/>
    <n v="3000"/>
    <n v="3000"/>
    <n v="3000"/>
    <n v="3000"/>
    <n v="3000"/>
    <n v="3000"/>
    <n v="3000"/>
    <n v="3000"/>
    <n v="3000"/>
    <n v="3000"/>
    <m/>
    <n v="30000"/>
  </r>
  <r>
    <n v="20"/>
    <s v="0004 83 007 001 730207 001 0000 0000"/>
    <s v="VIIV - Vicerrectorado de Investigación, Innovación y Vinculación"/>
    <s v="VIIV - Vicerrectorado de Investigación, Innovación y Vinculación"/>
    <m/>
    <m/>
    <x v="1"/>
    <s v="Contratar la Difusión, información y Publicidad de los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207"/>
    <n v="1701"/>
    <x v="0"/>
    <s v="0000"/>
    <s v="0000"/>
    <s v="I81"/>
    <s v="99999999 - Sin política"/>
    <s v="99999999 - Sin política"/>
    <s v="Nuevo"/>
    <s v="No"/>
    <m/>
    <m/>
    <m/>
    <m/>
    <m/>
    <n v="800"/>
    <m/>
    <m/>
    <m/>
    <m/>
    <m/>
    <m/>
    <n v="800"/>
  </r>
  <r>
    <n v="21"/>
    <s v="0004 83 007 001 730224 001 0000 0000"/>
    <s v="VIIV - Vicerrectorado de Investigación, Innovación y Vinculación"/>
    <s v="VIIV - Vicerrectorado de Investigación, Innovación y Vinculación"/>
    <m/>
    <m/>
    <x v="1"/>
    <s v="Pago de contratación del servicio de acceso y uso de la plataforma de contenido científico especializada en el área de género y producción científica para la ejecución del proyecto PIS 22-02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224"/>
    <n v="1701"/>
    <x v="0"/>
    <s v="0000"/>
    <s v="0000"/>
    <s v="I81"/>
    <s v="99999999 - Sin política"/>
    <s v="99999999 - Sin política"/>
    <s v="Arrastre"/>
    <s v="No"/>
    <m/>
    <n v="5000"/>
    <m/>
    <m/>
    <m/>
    <m/>
    <m/>
    <m/>
    <m/>
    <m/>
    <m/>
    <m/>
    <n v="5000"/>
  </r>
  <r>
    <n v="22"/>
    <s v="0004 83 007 001 730224 001 0000 0000"/>
    <s v="VIIV - Vicerrectorado de Investigación, Innovación y Vinculación"/>
    <s v="VIIV - Vicerrectorado de Investigación, Innovación y Vinculación"/>
    <m/>
    <m/>
    <x v="1"/>
    <s v="Contratación del servicio de acceso y uso de la plataforma de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224"/>
    <n v="1701"/>
    <x v="0"/>
    <s v="0000"/>
    <s v="0000"/>
    <s v="I81"/>
    <s v="99999999 - Sin política"/>
    <s v="99999999 - Sin política"/>
    <s v="Nuevo"/>
    <s v="No"/>
    <m/>
    <m/>
    <m/>
    <m/>
    <m/>
    <m/>
    <n v="2500"/>
    <m/>
    <m/>
    <n v="2500"/>
    <m/>
    <m/>
    <n v="5000"/>
  </r>
  <r>
    <n v="23"/>
    <s v="0004 83 007 001 730301 001 0000 0000"/>
    <s v="VIIV - Vicerrectorado de Investigación, Innovación y Vinculación"/>
    <s v="VIIV - Vicerrectorado de Investigación, Innovación y Vinculación"/>
    <m/>
    <m/>
    <x v="1"/>
    <s v="Adquisición de Pasajes al Interior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301"/>
    <n v="1701"/>
    <x v="0"/>
    <s v="0000"/>
    <s v="0000"/>
    <s v="I81"/>
    <s v="99999999 - Sin política"/>
    <s v="99999999 - Sin política"/>
    <s v="Nuevo"/>
    <s v="No"/>
    <m/>
    <m/>
    <n v="1000"/>
    <n v="1000"/>
    <n v="1000"/>
    <n v="1000"/>
    <n v="1000"/>
    <n v="1000"/>
    <n v="1000"/>
    <n v="1000"/>
    <n v="1000"/>
    <n v="1000"/>
    <n v="10000"/>
  </r>
  <r>
    <n v="24"/>
    <s v="0004 83 007 001 730301 001 0000 0000"/>
    <s v="VIIV - Vicerrectorado de Investigación, Innovación y Vinculación"/>
    <s v="VIIV - Vicerrectorado de Investigación, Innovación y Vinculación"/>
    <m/>
    <m/>
    <x v="1"/>
    <s v="Adquisición de Pasajes al Interior para proyectos de investigación - movilidad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301"/>
    <n v="1701"/>
    <x v="0"/>
    <s v="0000"/>
    <s v="0000"/>
    <s v="I81"/>
    <s v="99999999 - Sin política"/>
    <s v="99999999 - Sin política"/>
    <s v="Nuevo"/>
    <s v="No"/>
    <m/>
    <m/>
    <n v="50"/>
    <n v="50"/>
    <n v="50"/>
    <n v="50"/>
    <n v="50"/>
    <n v="50"/>
    <n v="50"/>
    <n v="50"/>
    <n v="50"/>
    <n v="50"/>
    <n v="500"/>
  </r>
  <r>
    <n v="25"/>
    <s v="0004 83 007 001 730302 001 0000 0000"/>
    <s v="VIIV - Vicerrectorado de Investigación, Innovación y Vinculación"/>
    <s v="VIIV - Vicerrectorado de Investigación, Innovación y Vinculación"/>
    <m/>
    <m/>
    <x v="1"/>
    <s v="Adquisición de Pasajes al Exterior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302"/>
    <n v="1701"/>
    <x v="0"/>
    <s v="0000"/>
    <s v="0000"/>
    <s v="I81"/>
    <s v="99999999 - Sin política"/>
    <s v="99999999 - Sin política"/>
    <s v="Nuevo"/>
    <s v="No"/>
    <m/>
    <m/>
    <m/>
    <n v="20000"/>
    <n v="20000"/>
    <n v="20000"/>
    <n v="20000"/>
    <n v="20000"/>
    <n v="20000"/>
    <n v="20000"/>
    <n v="20000"/>
    <n v="20000"/>
    <n v="180000"/>
  </r>
  <r>
    <n v="26"/>
    <s v="0004 83 007 001 730302 001 0000 0000"/>
    <s v="VIIV - Vicerrectorado de Investigación, Innovación y Vinculación"/>
    <s v="VIIV - Vicerrectorado de Investigación, Innovación y Vinculación"/>
    <m/>
    <m/>
    <x v="1"/>
    <s v="Adquisición para Pasajes al Exterior para proyectos de investigación - movilidad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302"/>
    <n v="1701"/>
    <x v="0"/>
    <s v="0000"/>
    <s v="0000"/>
    <s v="I81"/>
    <s v="99999999 - Sin política"/>
    <s v="99999999 - Sin política"/>
    <s v="Nuevo"/>
    <s v="No"/>
    <m/>
    <m/>
    <m/>
    <n v="500"/>
    <n v="1000"/>
    <n v="500"/>
    <n v="500"/>
    <n v="500"/>
    <n v="1000"/>
    <n v="2000"/>
    <n v="1000"/>
    <n v="1000"/>
    <n v="8000"/>
  </r>
  <r>
    <n v="27"/>
    <s v="0004 83 007 001 730303 001 0000 0000"/>
    <s v="VIIV - Vicerrectorado de Investigación, Innovación y Vinculación"/>
    <s v="VIIV - Vicerrectorado de Investigación, Innovación y Vinculación"/>
    <m/>
    <m/>
    <x v="1"/>
    <s v="Viáticos al interior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303"/>
    <n v="1701"/>
    <x v="0"/>
    <s v="0000"/>
    <s v="0000"/>
    <s v="I81"/>
    <s v="99999999 - Sin política"/>
    <s v="99999999 - Sin política"/>
    <s v="Nuevo"/>
    <s v="No"/>
    <m/>
    <m/>
    <m/>
    <n v="3000"/>
    <n v="3000"/>
    <n v="3000"/>
    <n v="3000"/>
    <n v="3000"/>
    <n v="4000"/>
    <n v="6000"/>
    <n v="5000"/>
    <n v="5000"/>
    <n v="35000"/>
  </r>
  <r>
    <n v="28"/>
    <s v="0004 83 007 001 730304 001 0000 0000"/>
    <s v="VIIV - Vicerrectorado de Investigación, Innovación y Vinculación"/>
    <s v="VIIV - Vicerrectorado de Investigación, Innovación y Vinculación"/>
    <m/>
    <m/>
    <x v="1"/>
    <s v="Viaticos y Subsistencias en el Exterior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304"/>
    <n v="1701"/>
    <x v="0"/>
    <s v="0000"/>
    <s v="0000"/>
    <s v="I81"/>
    <s v="99999999 - Sin política"/>
    <s v="99999999 - Sin política"/>
    <s v="Nuevo"/>
    <s v="No"/>
    <m/>
    <m/>
    <m/>
    <n v="8000"/>
    <n v="8000"/>
    <n v="8000"/>
    <n v="8000"/>
    <n v="8000"/>
    <n v="15000"/>
    <n v="15000"/>
    <n v="5000"/>
    <n v="5000"/>
    <n v="80000"/>
  </r>
  <r>
    <n v="29"/>
    <s v="0004 83 007 001 730606 001 0000 0000"/>
    <s v="VIIV - Vicerrectorado de Investigación, Innovación y Vinculación"/>
    <s v="VIIV - Vicerrectorado de Investigación, Innovación y Vinculación"/>
    <m/>
    <m/>
    <x v="1"/>
    <s v="Honorarios por Contratos Civiles de Servicios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606"/>
    <n v="1701"/>
    <x v="0"/>
    <s v="0000"/>
    <s v="0000"/>
    <s v="I81"/>
    <s v="99999999 - Sin política"/>
    <s v="99999999 - Sin política"/>
    <s v="Nuevo"/>
    <s v="No"/>
    <m/>
    <m/>
    <m/>
    <m/>
    <m/>
    <m/>
    <m/>
    <m/>
    <m/>
    <m/>
    <m/>
    <m/>
    <n v="0"/>
  </r>
  <r>
    <n v="30"/>
    <s v="0004 83 007 001 730606 001 0000 0000"/>
    <s v="VIIV - Vicerrectorado de Investigación, Innovación y Vinculación"/>
    <s v="VIIV - Vicerrectorado de Investigación, Innovación y Vinculación"/>
    <m/>
    <m/>
    <x v="1"/>
    <s v="Honorarios por Contratos Civiles de Servicios - portafolio de proyectos de investigación de la Escuela Politécnica Nacional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606"/>
    <n v="1701"/>
    <x v="0"/>
    <s v="0000"/>
    <s v="0000"/>
    <s v="I81"/>
    <s v="99999999 - Sin política"/>
    <s v="99999999 - Sin política"/>
    <s v="Nuevo"/>
    <s v="No"/>
    <n v="26405"/>
    <n v="31631"/>
    <n v="27687"/>
    <n v="26701"/>
    <n v="24303"/>
    <n v="16285"/>
    <n v="14087"/>
    <n v="12875"/>
    <n v="10677"/>
    <n v="9860"/>
    <n v="9860"/>
    <n v="9629"/>
    <n v="220000"/>
  </r>
  <r>
    <n v="31"/>
    <s v="0004 83 007 001 730606 001 0000 0000"/>
    <s v="VIIV - Vicerrectorado de Investigación, Innovación y Vinculación"/>
    <s v="VIIV - Vicerrectorado de Investigación, Innovación y Vinculación"/>
    <m/>
    <m/>
    <x v="1"/>
    <s v="Honorarios por Contratos Civiles de Servicios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606"/>
    <n v="1701"/>
    <x v="0"/>
    <s v="0000"/>
    <s v="0000"/>
    <s v="I81"/>
    <s v="99999999 - Sin política"/>
    <s v="99999999 - Sin política"/>
    <s v="Nuevo"/>
    <s v="No"/>
    <m/>
    <n v="9090.91"/>
    <n v="9090.91"/>
    <n v="9090.91"/>
    <n v="9090.91"/>
    <n v="9090.91"/>
    <n v="9090.91"/>
    <n v="9090.91"/>
    <n v="9090.91"/>
    <n v="9090.91"/>
    <n v="9090.91"/>
    <n v="8610.9"/>
    <n v="99520.000000000015"/>
  </r>
  <r>
    <n v="32"/>
    <s v="0004 83 007 001 730606 202 8888 8888"/>
    <s v="VIIV - Vicerrectorado de Investigación, Innovación y Vinculación"/>
    <s v="VIIV - Vicerrectorado de Investigación, Innovación y Vinculación"/>
    <m/>
    <m/>
    <x v="1"/>
    <s v="Honorarios por Contratos Civiles de Servicios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606"/>
    <n v="1701"/>
    <x v="1"/>
    <s v="8888"/>
    <s v="8888"/>
    <s v="I81"/>
    <s v="99999999 - Sin política"/>
    <s v="99999999 - Sin política"/>
    <s v="Nuevo"/>
    <s v="No"/>
    <m/>
    <m/>
    <m/>
    <m/>
    <m/>
    <m/>
    <m/>
    <m/>
    <m/>
    <m/>
    <m/>
    <n v="480"/>
    <n v="480"/>
  </r>
  <r>
    <n v="33"/>
    <s v="0004 83 007 001 730607 001 0000 0000"/>
    <s v="VIIV - Vicerrectorado de Investigación, Innovación y Vinculación"/>
    <s v="VIIV - Vicerrectorado de Investigación, Innovación y Vinculación"/>
    <m/>
    <m/>
    <x v="1"/>
    <s v="Pago de Servicios Técnicos Especializados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607"/>
    <n v="1701"/>
    <x v="0"/>
    <s v="0000"/>
    <s v="0000"/>
    <s v="I81"/>
    <s v="99999999 - Sin política"/>
    <s v="99999999 - Sin política"/>
    <s v="Arrastre"/>
    <s v="No"/>
    <m/>
    <n v="480"/>
    <m/>
    <m/>
    <m/>
    <m/>
    <m/>
    <m/>
    <m/>
    <m/>
    <m/>
    <m/>
    <n v="480"/>
  </r>
  <r>
    <n v="34"/>
    <s v="0004 83 007 001 730609 001 0000 0000"/>
    <s v="VIIV - Vicerrectorado de Investigación, Innovación y Vinculación"/>
    <s v="VIIV - Vicerrectorado de Investigación, Innovación y Vinculación"/>
    <m/>
    <m/>
    <x v="1"/>
    <s v="Contratación del Análisis de Laboratorio para proyectos de Investigación 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609"/>
    <n v="1701"/>
    <x v="0"/>
    <s v="0000"/>
    <s v="0000"/>
    <s v="I81"/>
    <s v="99999999 - Sin política"/>
    <s v="99999999 - Sin política"/>
    <s v="Nuevo"/>
    <s v="No"/>
    <m/>
    <m/>
    <m/>
    <m/>
    <n v="3000"/>
    <m/>
    <m/>
    <n v="3000"/>
    <m/>
    <m/>
    <n v="3000"/>
    <n v="3203.7"/>
    <n v="12203.7"/>
  </r>
  <r>
    <n v="35"/>
    <s v="0004 83 007 001 730609 001 0000 0000"/>
    <s v="VIIV - Vicerrectorado de Investigación, Innovación y Vinculación"/>
    <s v="VIIV - Vicerrectorado de Investigación, Innovación y Vinculación"/>
    <m/>
    <m/>
    <x v="1"/>
    <s v="Contratación del Análisis de Laboratorio para proyectos de Investigación 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609"/>
    <n v="1701"/>
    <x v="0"/>
    <s v="0000"/>
    <s v="0000"/>
    <s v="I81"/>
    <s v="99999999 - Sin política"/>
    <s v="99999999 - Sin política"/>
    <s v="Nuevo"/>
    <s v="No"/>
    <m/>
    <m/>
    <m/>
    <m/>
    <n v="4412.04"/>
    <n v="4412.04"/>
    <n v="4412.04"/>
    <n v="4412.04"/>
    <n v="4412.04"/>
    <n v="4412.04"/>
    <n v="4412.04"/>
    <n v="4412.0200000000004"/>
    <n v="35296.300000000003"/>
  </r>
  <r>
    <n v="36"/>
    <s v="0004 83 007 001 730609 001 0000 0000"/>
    <s v="VIIV - Vicerrectorado de Investigación, Innovación y Vinculación"/>
    <s v="VIIV - Vicerrectorado de Investigación, Innovación y Vinculación"/>
    <m/>
    <m/>
    <x v="1"/>
    <s v="Pago de Investigaciones Profesionales y Análisis de Laboratorio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609"/>
    <n v="1701"/>
    <x v="0"/>
    <s v="0000"/>
    <s v="0000"/>
    <s v="I81"/>
    <s v="99999999 - Sin política"/>
    <s v="99999999 - Sin política"/>
    <s v="Arrastre"/>
    <s v="No"/>
    <m/>
    <n v="19941.669999999998"/>
    <m/>
    <m/>
    <m/>
    <m/>
    <m/>
    <m/>
    <m/>
    <m/>
    <m/>
    <m/>
    <n v="19941.669999999998"/>
  </r>
  <r>
    <n v="37"/>
    <s v="0004 83 007 001 730612 001 0000 0000"/>
    <s v="VIIV - Vicerrectorado de Investigación, Innovación y Vinculación"/>
    <s v="VIIV - Vicerrectorado de Investigación, Innovación y Vinculación"/>
    <m/>
    <m/>
    <x v="1"/>
    <s v="Inscripciones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612"/>
    <n v="1701"/>
    <x v="0"/>
    <s v="0000"/>
    <s v="0000"/>
    <s v="I81"/>
    <s v="99999999 - Sin política"/>
    <s v="99999999 - Sin política"/>
    <s v="Nuevo"/>
    <s v="No"/>
    <m/>
    <n v="3181.92"/>
    <n v="3181.92"/>
    <n v="3181.92"/>
    <n v="3181.92"/>
    <n v="3181.92"/>
    <n v="3181.92"/>
    <n v="3181.92"/>
    <n v="3181.92"/>
    <n v="3181.92"/>
    <n v="3181.92"/>
    <n v="3180.8"/>
    <n v="35000"/>
  </r>
  <r>
    <n v="38"/>
    <s v="0004 83 007 001 730701 001 0000 0000"/>
    <s v="VIIV - Vicerrectorado de Investigación, Innovación y Vinculación"/>
    <s v="VIIV - Vicerrectorado de Investigación, Innovación y Vinculación"/>
    <m/>
    <m/>
    <x v="1"/>
    <s v="Pago de Desarrollo actualización asistencia técnica y soporte de sistemas informáticos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701"/>
    <n v="1701"/>
    <x v="0"/>
    <s v="0000"/>
    <s v="0000"/>
    <s v="I81"/>
    <s v="99999999 - Sin política"/>
    <s v="99999999 - Sin política"/>
    <s v="Arrastre"/>
    <s v="No"/>
    <m/>
    <n v="2080"/>
    <m/>
    <m/>
    <m/>
    <m/>
    <m/>
    <m/>
    <m/>
    <m/>
    <m/>
    <m/>
    <n v="2080"/>
  </r>
  <r>
    <n v="39"/>
    <s v="0004 83 007 001 730701 001 0000 0000"/>
    <s v="VIIV - Vicerrectorado de Investigación, Innovación y Vinculación"/>
    <s v="VIIV - Vicerrectorado de Investigación, Innovación y Vinculación"/>
    <m/>
    <m/>
    <x v="1"/>
    <s v="Contratar el Desarrollo actualización asistencia técnica y soporte de sistemas informáticos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701"/>
    <n v="1701"/>
    <x v="0"/>
    <s v="0000"/>
    <s v="0000"/>
    <s v="I81"/>
    <s v="99999999 - Sin política"/>
    <s v="99999999 - Sin política"/>
    <s v="Nuevo"/>
    <s v="No"/>
    <m/>
    <m/>
    <m/>
    <m/>
    <m/>
    <m/>
    <n v="1500"/>
    <m/>
    <m/>
    <m/>
    <m/>
    <n v="1500"/>
    <n v="3000"/>
  </r>
  <r>
    <n v="40"/>
    <s v="0004 83 007 001 730702 001 0000 0000"/>
    <s v="VIIV - Vicerrectorado de Investigación, Innovación y Vinculación"/>
    <s v="VIIV - Vicerrectorado de Investigación, Innovación y Vinculación"/>
    <m/>
    <m/>
    <x v="1"/>
    <s v="Contratar el Arrendamiento y Licencias de Uso de Paquetes Informáticos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702"/>
    <n v="1701"/>
    <x v="0"/>
    <s v="0000"/>
    <s v="0000"/>
    <s v="I81"/>
    <s v="99999999 - Sin política"/>
    <s v="99999999 - Sin política"/>
    <s v="Nuevo"/>
    <s v="No"/>
    <m/>
    <m/>
    <m/>
    <m/>
    <m/>
    <m/>
    <m/>
    <m/>
    <m/>
    <n v="2937.06"/>
    <m/>
    <m/>
    <n v="2937.06"/>
  </r>
  <r>
    <n v="41"/>
    <s v="0004 83 007 001 730805 001 0000 0000"/>
    <s v="VIIV - Vicerrectorado de Investigación, Innovación y Vinculación"/>
    <s v="VIIV - Vicerrectorado de Investigación, Innovación y Vinculación"/>
    <m/>
    <m/>
    <x v="1"/>
    <s v="Pago de  Materiales de Aseo para Laboratorios del Vicerrectorado de investigación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805"/>
    <n v="1701"/>
    <x v="0"/>
    <s v="0000"/>
    <s v="0000"/>
    <s v="I81"/>
    <s v="99999999 - Sin política"/>
    <s v="99999999 - Sin política"/>
    <s v="Arrastre"/>
    <s v="No"/>
    <m/>
    <n v="761.1"/>
    <m/>
    <m/>
    <m/>
    <m/>
    <m/>
    <m/>
    <m/>
    <m/>
    <m/>
    <m/>
    <n v="761.1"/>
  </r>
  <r>
    <n v="42"/>
    <s v="0004 83 007 001 730813 001 0000 0000"/>
    <s v="VIIV - Vicerrectorado de Investigación, Innovación y Vinculación"/>
    <s v="VIIV - Vicerrectorado de Investigación, Innovación y Vinculación"/>
    <m/>
    <m/>
    <x v="1"/>
    <s v="Adquisición de Repuestos y Accesorios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813"/>
    <n v="1701"/>
    <x v="0"/>
    <s v="0000"/>
    <s v="0000"/>
    <s v="I81"/>
    <s v="99999999 - Sin política"/>
    <s v="99999999 - Sin política"/>
    <s v="Nuevo"/>
    <s v="No"/>
    <m/>
    <m/>
    <m/>
    <m/>
    <m/>
    <n v="3912.55"/>
    <m/>
    <n v="3912.55"/>
    <n v="904.9"/>
    <n v="3912.55"/>
    <n v="3912.55"/>
    <m/>
    <n v="16555.099999999999"/>
  </r>
  <r>
    <n v="43"/>
    <s v="0004 83 007 001 730813 001 0000 0000"/>
    <s v="VIIV - Vicerrectorado de Investigación, Innovación y Vinculación"/>
    <s v="VIIV - Vicerrectorado de Investigación, Innovación y Vinculación"/>
    <m/>
    <m/>
    <x v="1"/>
    <s v="Pago de  Repuestos y Accesorios para Laboratorios del Vicerrectorado de investigación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813"/>
    <n v="1701"/>
    <x v="0"/>
    <s v="0000"/>
    <s v="0000"/>
    <s v="I81"/>
    <s v="99999999 - Sin política"/>
    <s v="99999999 - Sin política"/>
    <s v="Arrastre"/>
    <s v="No"/>
    <m/>
    <m/>
    <n v="16717.759999999998"/>
    <m/>
    <m/>
    <m/>
    <m/>
    <m/>
    <m/>
    <m/>
    <m/>
    <m/>
    <n v="16717.759999999998"/>
  </r>
  <r>
    <n v="44"/>
    <s v="0004 83 007 001 731404 001 0000 0000"/>
    <s v="VIIV - Vicerrectorado de Investigación, Innovación y Vinculación"/>
    <s v="VIIV - Vicerrectorado de Investigación, Innovación y Vinculación"/>
    <m/>
    <m/>
    <x v="1"/>
    <s v="Adquisición de Repuestos y Accesorios para Laboratorios del Vicerrectorado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1404"/>
    <n v="1701"/>
    <x v="0"/>
    <s v="0000"/>
    <s v="0000"/>
    <s v="I81"/>
    <s v="99999999 - Sin política"/>
    <s v="99999999 - Sin política"/>
    <s v="Nuevo"/>
    <s v="No"/>
    <m/>
    <m/>
    <m/>
    <m/>
    <m/>
    <n v="2000"/>
    <n v="2000"/>
    <n v="2000"/>
    <n v="2000"/>
    <n v="2000"/>
    <m/>
    <m/>
    <n v="10000"/>
  </r>
  <r>
    <n v="45"/>
    <s v="0004 83 007 001 730819 001 0000 0000"/>
    <s v="VIIV - Vicerrectorado de Investigación, Innovación y Vinculación"/>
    <s v="VIIV - Vicerrectorado de Investigación, Innovación y Vinculación"/>
    <m/>
    <m/>
    <x v="1"/>
    <s v="Pago de  Accesorios e Insumos Quimicos y Organicos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819"/>
    <n v="1701"/>
    <x v="0"/>
    <s v="0000"/>
    <s v="0000"/>
    <s v="I81"/>
    <s v="99999999 - Sin política"/>
    <s v="99999999 - Sin política"/>
    <s v="Arrastre"/>
    <s v="No"/>
    <m/>
    <m/>
    <n v="35558.639999999999"/>
    <m/>
    <m/>
    <m/>
    <m/>
    <m/>
    <m/>
    <m/>
    <m/>
    <m/>
    <n v="35558.639999999999"/>
  </r>
  <r>
    <n v="46"/>
    <s v="0004 83 007 001 730819 001 0000 0000"/>
    <s v="VIIV - Vicerrectorado de Investigación, Innovación y Vinculación"/>
    <s v="VIIV - Vicerrectorado de Investigación, Innovación y Vinculación"/>
    <m/>
    <m/>
    <x v="1"/>
    <s v="Adquisición de Accesorios e Insumos Quimicos y Organicos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819"/>
    <n v="1701"/>
    <x v="0"/>
    <s v="0000"/>
    <s v="0000"/>
    <s v="I81"/>
    <s v="99999999 - Sin política"/>
    <s v="99999999 - Sin política"/>
    <s v="Nuevo"/>
    <s v="No"/>
    <m/>
    <m/>
    <m/>
    <m/>
    <m/>
    <m/>
    <m/>
    <n v="20000"/>
    <m/>
    <m/>
    <n v="20000"/>
    <m/>
    <n v="40000"/>
  </r>
  <r>
    <n v="47"/>
    <s v="0004 83 007 001 730829 001 0000 0000"/>
    <s v="VIIV - Vicerrectorado de Investigación, Innovación y Vinculación"/>
    <s v="VIIV - Vicerrectorado de Investigación, Innovación y Vinculación"/>
    <m/>
    <m/>
    <x v="1"/>
    <s v="Pago de Insumos - Materiales - Suministros y Bienes para Investigacio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829"/>
    <n v="1701"/>
    <x v="0"/>
    <s v="0000"/>
    <s v="0000"/>
    <s v="I81"/>
    <s v="99999999 - Sin política"/>
    <s v="99999999 - Sin política"/>
    <s v="Arrastre"/>
    <s v="No"/>
    <m/>
    <m/>
    <n v="100609.56"/>
    <m/>
    <m/>
    <m/>
    <m/>
    <m/>
    <m/>
    <m/>
    <m/>
    <m/>
    <n v="100609.56"/>
  </r>
  <r>
    <n v="48"/>
    <s v="0004 83 007 001 730829 202 8888 8888"/>
    <s v="VIIV - Vicerrectorado de Investigación, Innovación y Vinculación"/>
    <s v="VIIV - Vicerrectorado de Investigación, Innovación y Vinculación"/>
    <m/>
    <m/>
    <x v="1"/>
    <s v="Pago de Insumos - Materiales - Suministros y Bienes para Investigacio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829"/>
    <n v="1701"/>
    <x v="1"/>
    <s v="8888"/>
    <s v="8888"/>
    <s v="I81"/>
    <s v="99999999 - Sin política"/>
    <s v="99999999 - Sin política"/>
    <s v="Arrastre"/>
    <s v="No"/>
    <m/>
    <m/>
    <n v="18617.41"/>
    <m/>
    <m/>
    <m/>
    <m/>
    <m/>
    <m/>
    <m/>
    <m/>
    <m/>
    <n v="18617.41"/>
  </r>
  <r>
    <n v="49"/>
    <s v="0004 83 007 001 730829 202 8888 8888"/>
    <s v="VIIV - Vicerrectorado de Investigación, Innovación y Vinculación"/>
    <s v="VIIV - Vicerrectorado de Investigación, Innovación y Vinculación"/>
    <m/>
    <m/>
    <x v="1"/>
    <s v=" dquisición de Insumos, Materiales, Suministros y Bienes para Investigación para Laboratorios del Vicerrectorado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0829"/>
    <n v="1701"/>
    <x v="1"/>
    <s v="8888"/>
    <s v="8888"/>
    <s v="I81"/>
    <s v="99999999 - Sin política"/>
    <s v="99999999 - Sin política"/>
    <s v="Nuevo"/>
    <s v="No"/>
    <m/>
    <m/>
    <m/>
    <m/>
    <m/>
    <m/>
    <m/>
    <n v="15000"/>
    <m/>
    <m/>
    <n v="15000"/>
    <m/>
    <n v="30000"/>
  </r>
  <r>
    <n v="50"/>
    <s v="0004 83 007 001 731404 001 0000 0000"/>
    <s v="VIIV - Vicerrectorado de Investigación, Innovación y Vinculación"/>
    <s v="VIIV - Vicerrectorado de Investigación, Innovación y Vinculación"/>
    <m/>
    <m/>
    <x v="1"/>
    <s v="Pago de  Maquinarias y Equipos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1404"/>
    <n v="1701"/>
    <x v="0"/>
    <s v="0000"/>
    <s v="0000"/>
    <s v="I81"/>
    <s v="99999999 - Sin política"/>
    <s v="99999999 - Sin política"/>
    <s v="Arrastre"/>
    <s v="No"/>
    <m/>
    <m/>
    <n v="26869.72"/>
    <m/>
    <m/>
    <m/>
    <m/>
    <m/>
    <m/>
    <m/>
    <m/>
    <m/>
    <n v="26869.72"/>
  </r>
  <r>
    <n v="51"/>
    <s v="0004 83 007 001 840104 001 0000 0000"/>
    <s v="VIIV - Vicerrectorado de Investigación, Innovación y Vinculación"/>
    <s v="VIIV - Vicerrectorado de Investigación, Innovación y Vinculación"/>
    <m/>
    <m/>
    <x v="1"/>
    <s v="Adquisición de Maquinarias y Equipos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1"/>
    <n v="840104"/>
    <n v="1701"/>
    <x v="0"/>
    <s v="0000"/>
    <s v="0000"/>
    <s v="I81"/>
    <s v="99999999 - Sin política"/>
    <s v="99999999 - Sin política"/>
    <s v="Nuevo"/>
    <s v="No"/>
    <m/>
    <m/>
    <m/>
    <m/>
    <m/>
    <m/>
    <n v="4774.47"/>
    <n v="4774.47"/>
    <n v="4774.47"/>
    <n v="4774.47"/>
    <n v="4774.47"/>
    <n v="4774.47"/>
    <n v="28646.820000000003"/>
  </r>
  <r>
    <n v="52"/>
    <s v="0004 83 007 001 731406 001 0000 0000"/>
    <s v="VIIV - Vicerrectorado de Investigación, Innovación y Vinculación"/>
    <s v="VIIV - Vicerrectorado de Investigación, Innovación y Vinculación"/>
    <m/>
    <m/>
    <x v="1"/>
    <s v="Pago de Adquisición de Herramientas y equipos menores para proyectos de investigación de la EP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1406"/>
    <n v="1701"/>
    <x v="0"/>
    <s v="0000"/>
    <s v="0000"/>
    <s v="I81"/>
    <s v="99999999 - Sin política"/>
    <s v="99999999 - Sin política"/>
    <s v="Arrastre"/>
    <s v="No"/>
    <m/>
    <n v="744.45"/>
    <m/>
    <m/>
    <m/>
    <m/>
    <m/>
    <m/>
    <m/>
    <m/>
    <m/>
    <m/>
    <n v="744.45"/>
  </r>
  <r>
    <n v="53"/>
    <s v="0004 83 007 001 731406 001 0000 0000"/>
    <s v="VIIV - Vicerrectorado de Investigación, Innovación y Vinculación"/>
    <s v="VIIV - Vicerrectorado de Investigación, Innovación y Vinculación"/>
    <m/>
    <m/>
    <x v="1"/>
    <s v="Adquisición de Herramientas y equipos menores para proyectos de investigación de la EP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1406"/>
    <n v="1701"/>
    <x v="0"/>
    <s v="0000"/>
    <s v="0000"/>
    <s v="I81"/>
    <s v="99999999 - Sin política"/>
    <s v="99999999 - Sin política"/>
    <s v="Nuevo"/>
    <s v="No"/>
    <m/>
    <m/>
    <m/>
    <m/>
    <m/>
    <m/>
    <n v="400"/>
    <n v="400"/>
    <n v="400"/>
    <n v="400"/>
    <n v="400"/>
    <m/>
    <n v="2000"/>
  </r>
  <r>
    <n v="54"/>
    <s v="0004 83 007 001 731407 001 0000 0000"/>
    <s v="VIIV - Vicerrectorado de Investigación, Innovación y Vinculación"/>
    <s v="VIIV - Vicerrectorado de Investigación, Innovación y Vinculación"/>
    <m/>
    <m/>
    <x v="1"/>
    <s v="Pago de Equipos, Sistemas y Paquetes Informáticos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1407"/>
    <n v="1701"/>
    <x v="0"/>
    <s v="0000"/>
    <s v="0000"/>
    <s v="I81"/>
    <s v="99999999 - Sin política"/>
    <s v="99999999 - Sin política"/>
    <s v="Arrastre"/>
    <s v="No"/>
    <m/>
    <n v="248.1"/>
    <m/>
    <m/>
    <m/>
    <m/>
    <m/>
    <m/>
    <m/>
    <m/>
    <m/>
    <m/>
    <n v="248.1"/>
  </r>
  <r>
    <n v="55"/>
    <s v="0004 83 007 001 840107 202 8888 8888"/>
    <s v="VIIV - Vicerrectorado de Investigación, Innovación y Vinculación"/>
    <s v="VIIV - Vicerrectorado de Investigación, Innovación y Vinculación"/>
    <m/>
    <m/>
    <x v="1"/>
    <s v="Adquisición de Equipos, Sistemas y Paquetes Informáticos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1"/>
    <n v="840107"/>
    <n v="1701"/>
    <x v="1"/>
    <s v="8888"/>
    <s v="8888"/>
    <s v="I81"/>
    <s v="99999999 - Sin política"/>
    <s v="99999999 - Sin política"/>
    <s v="Nuevo"/>
    <s v="No"/>
    <m/>
    <m/>
    <m/>
    <m/>
    <m/>
    <m/>
    <n v="2000"/>
    <n v="2000"/>
    <n v="1000"/>
    <m/>
    <m/>
    <m/>
    <n v="5000"/>
  </r>
  <r>
    <n v="56"/>
    <s v="0004 83 007 001 731409 202 8888 8888"/>
    <s v="VIIV - Vicerrectorado de Investigación, Innovación y Vinculación"/>
    <s v="VIIV - Vicerrectorado de Investigación, Innovación y Vinculación"/>
    <m/>
    <m/>
    <x v="1"/>
    <s v="Pago de  Libros y Colecciones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0"/>
    <n v="731409"/>
    <n v="1701"/>
    <x v="1"/>
    <s v="8888"/>
    <s v="8888"/>
    <s v="I81"/>
    <s v="99999999 - Sin política"/>
    <s v="99999999 - Sin política"/>
    <s v="Arrastre"/>
    <s v="No"/>
    <m/>
    <n v="925.85"/>
    <m/>
    <m/>
    <m/>
    <m/>
    <m/>
    <m/>
    <m/>
    <m/>
    <m/>
    <m/>
    <n v="925.85"/>
  </r>
  <r>
    <n v="57"/>
    <s v="0004 83 007 001 840104 001 0000 0000"/>
    <s v="VIIV - Vicerrectorado de Investigación, Innovación y Vinculación"/>
    <s v="VIIV - Vicerrectorado de Investigación, Innovación y Vinculación"/>
    <m/>
    <m/>
    <x v="1"/>
    <s v="Pago de  Adquisición de maquinari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1"/>
    <n v="840104"/>
    <n v="1701"/>
    <x v="0"/>
    <s v="0000"/>
    <s v="0000"/>
    <s v="I81"/>
    <s v="99999999 - Sin política"/>
    <s v="99999999 - Sin política"/>
    <s v="Arrastre"/>
    <s v="No"/>
    <m/>
    <m/>
    <n v="26639.599999999999"/>
    <m/>
    <m/>
    <m/>
    <m/>
    <m/>
    <m/>
    <m/>
    <m/>
    <m/>
    <n v="26639.599999999999"/>
  </r>
  <r>
    <n v="58"/>
    <s v="0004 83 007 001 840104 001 0000 0000"/>
    <s v="VIIV - Vicerrectorado de Investigación, Innovación y Vinculación"/>
    <s v="VIIV - Vicerrectorado de Investigación, Innovación y Vinculación"/>
    <m/>
    <m/>
    <x v="1"/>
    <s v="Pago de  Adquisición de Maquinarias y Equipos para el proyecto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1"/>
    <n v="840104"/>
    <n v="1701"/>
    <x v="0"/>
    <s v="0000"/>
    <s v="0000"/>
    <s v="I81"/>
    <s v="99999999 - Sin política"/>
    <s v="99999999 - Sin política"/>
    <s v="Arrastre"/>
    <s v="No"/>
    <m/>
    <m/>
    <n v="423350.42"/>
    <m/>
    <m/>
    <m/>
    <m/>
    <m/>
    <m/>
    <m/>
    <m/>
    <m/>
    <n v="423350.42"/>
  </r>
  <r>
    <n v="59"/>
    <s v="0004 83 007 001 840107 202 8888 8888"/>
    <s v="VIIV - Vicerrectorado de Investigación, Innovación y Vinculación"/>
    <s v="VIIV - Vicerrectorado de Investigación, Innovación y Vinculación"/>
    <m/>
    <m/>
    <x v="1"/>
    <s v="Pago de Adquisición de Equipos Sistemas y Paquetes Informaticos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1"/>
    <n v="840107"/>
    <n v="1701"/>
    <x v="1"/>
    <s v="8888"/>
    <s v="8888"/>
    <s v="I81"/>
    <s v="99999999 - Sin política"/>
    <s v="99999999 - Sin política"/>
    <s v="Arrastre"/>
    <s v="No"/>
    <m/>
    <n v="142287.69"/>
    <m/>
    <m/>
    <m/>
    <m/>
    <m/>
    <m/>
    <m/>
    <m/>
    <m/>
    <m/>
    <n v="142287.69"/>
  </r>
  <r>
    <n v="60"/>
    <s v="0004 83 007 001 840107 202 8888 8888"/>
    <s v="VIIV - Vicerrectorado de Investigación, Innovación y Vinculación"/>
    <s v="VIIV - Vicerrectorado de Investigación, Innovación y Vinculación"/>
    <m/>
    <m/>
    <x v="1"/>
    <s v="Pago de Adquisición de Equipos Sistemas y Paquetes Informaticos para proyectos de investigación"/>
    <n v="1"/>
    <s v="% de cumplimiento de proyectos de investigación / valor planificado por el proyecto de investigación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0"/>
    <s v="83- Gestión De La _x000a_Investigación"/>
    <s v="00"/>
    <s v="007"/>
    <s v="91770000.0000.376441"/>
    <s v="001"/>
    <n v="0"/>
    <x v="1"/>
    <n v="840107"/>
    <n v="1701"/>
    <x v="1"/>
    <s v="8888"/>
    <s v="8888"/>
    <s v="I81"/>
    <s v="99999999 - Sin política"/>
    <s v="99999999 - Sin política"/>
    <s v="Arrastre"/>
    <s v="No"/>
    <m/>
    <n v="12007.05"/>
    <m/>
    <m/>
    <m/>
    <m/>
    <m/>
    <m/>
    <m/>
    <m/>
    <m/>
    <m/>
    <n v="12007.05"/>
  </r>
  <r>
    <n v="61"/>
    <s v="0002 83 003 001 730303 202 8888 8888"/>
    <s v="Rectorado"/>
    <s v="IG - Instituto Geofísico"/>
    <m/>
    <s v="IG - Instituto Geofísico"/>
    <x v="2"/>
    <s v="PROCESAR VIATICOS AL INTERIOR"/>
    <n v="1"/>
    <s v="Porcentaje ejecutado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1"/>
    <s v="83- Gestión De La _x000a_Investigación"/>
    <s v="00"/>
    <s v="003"/>
    <s v="91770000.0000.375094"/>
    <s v="001"/>
    <n v="0"/>
    <x v="0"/>
    <n v="730303"/>
    <n v="1701"/>
    <x v="1"/>
    <s v="8888"/>
    <s v="8888"/>
    <s v="I81"/>
    <s v="99999999 - Sin política"/>
    <s v="99999999 - Sin política"/>
    <s v="Nuevo"/>
    <s v="No"/>
    <m/>
    <n v="1000"/>
    <n v="2500"/>
    <n v="2500"/>
    <n v="2500"/>
    <n v="2500"/>
    <n v="3000"/>
    <n v="3000"/>
    <n v="3000"/>
    <n v="3000"/>
    <n v="3000"/>
    <m/>
    <n v="26000"/>
  </r>
  <r>
    <n v="62"/>
    <s v="0002 83 003 001 770201 202 8888 8888"/>
    <s v="Rectorado"/>
    <s v="IG - Instituto Geofísico"/>
    <m/>
    <s v="IG - Instituto Geofísico"/>
    <x v="2"/>
    <s v="CONTRATAR EL SEGURO DE BIENES"/>
    <n v="1"/>
    <s v="Porcentaje ejecutado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1"/>
    <s v="83- Gestión De La _x000a_Investigación"/>
    <s v="00"/>
    <s v="003"/>
    <s v="91770000.0000.375094"/>
    <s v="001"/>
    <n v="0"/>
    <x v="2"/>
    <n v="770201"/>
    <n v="1701"/>
    <x v="1"/>
    <s v="8888"/>
    <s v="8888"/>
    <s v="I81"/>
    <s v="99999999 - Sin política"/>
    <s v="99999999 - Sin política"/>
    <s v="Nuevo"/>
    <s v="No"/>
    <m/>
    <m/>
    <m/>
    <m/>
    <m/>
    <m/>
    <m/>
    <n v="95742"/>
    <m/>
    <m/>
    <m/>
    <m/>
    <n v="95742"/>
  </r>
  <r>
    <n v="63"/>
    <s v="0002 83 003 001 730813 202 8888 8888"/>
    <s v="Rectorado"/>
    <s v="IG - Instituto Geofísico"/>
    <m/>
    <s v="IG - Instituto Geofísico"/>
    <x v="2"/>
    <s v="ADQUIRIR BATERIAS VRLA"/>
    <n v="1"/>
    <s v="Porcentaje ejecutado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1"/>
    <s v="83- Gestión De La _x000a_Investigación"/>
    <s v="00"/>
    <s v="003"/>
    <s v="91770000.0000.375094"/>
    <s v="001"/>
    <n v="0"/>
    <x v="0"/>
    <n v="730813"/>
    <n v="1701"/>
    <x v="1"/>
    <s v="8888"/>
    <s v="8888"/>
    <s v="I81"/>
    <s v="99999999 - Sin política"/>
    <s v="99999999 - Sin política"/>
    <s v="Nuevo"/>
    <s v="No"/>
    <m/>
    <m/>
    <m/>
    <m/>
    <m/>
    <n v="20000"/>
    <m/>
    <m/>
    <m/>
    <m/>
    <m/>
    <m/>
    <n v="20000"/>
  </r>
  <r>
    <n v="64"/>
    <s v="0002 83 003 001 730813 202 8888 8888"/>
    <s v="Rectorado"/>
    <s v="IG - Instituto Geofísico"/>
    <m/>
    <s v="IG - Instituto Geofísico"/>
    <x v="2"/>
    <s v="ADQUIRIR REPUESTOS INFORMATICOS"/>
    <n v="1"/>
    <s v="Porcentaje ejecutado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1"/>
    <s v="83- Gestión De La _x000a_Investigación"/>
    <s v="00"/>
    <s v="003"/>
    <s v="91770000.0000.375094"/>
    <s v="001"/>
    <n v="0"/>
    <x v="0"/>
    <n v="730813"/>
    <n v="1701"/>
    <x v="1"/>
    <s v="8888"/>
    <s v="8888"/>
    <s v="I81"/>
    <s v="99999999 - Sin política"/>
    <s v="99999999 - Sin política"/>
    <s v="Nuevo"/>
    <s v="No"/>
    <m/>
    <m/>
    <m/>
    <m/>
    <m/>
    <m/>
    <n v="13000"/>
    <m/>
    <m/>
    <m/>
    <m/>
    <m/>
    <n v="13000"/>
  </r>
  <r>
    <n v="65"/>
    <s v="0002 83 003 001 730807 202 8888 8888"/>
    <s v="Rectorado"/>
    <s v="IG - Instituto Geofísico"/>
    <m/>
    <s v="IG - Instituto Geofísico"/>
    <x v="2"/>
    <s v="COMPRAR TONERS Y CARTUCHOS"/>
    <n v="1"/>
    <s v="Porcentaje ejecutado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1"/>
    <s v="83- Gestión De La _x000a_Investigación"/>
    <s v="00"/>
    <s v="003"/>
    <s v="91770000.0000.375094"/>
    <s v="001"/>
    <n v="0"/>
    <x v="0"/>
    <n v="730807"/>
    <n v="1701"/>
    <x v="1"/>
    <s v="8888"/>
    <s v="8888"/>
    <s v="I81"/>
    <s v="99999999 - Sin política"/>
    <s v="99999999 - Sin política"/>
    <s v="Nuevo"/>
    <s v="No"/>
    <m/>
    <m/>
    <m/>
    <m/>
    <m/>
    <m/>
    <n v="12000"/>
    <m/>
    <m/>
    <m/>
    <m/>
    <m/>
    <n v="12000"/>
  </r>
  <r>
    <n v="66"/>
    <s v="0002 83 003 001 730405 202 8888 8888"/>
    <s v="Rectorado"/>
    <s v="IG - Instituto Geofísico"/>
    <m/>
    <s v="IG - Instituto Geofísico"/>
    <x v="2"/>
    <s v="CONTRATAR EL SERVICIO DE MANTENIMIENTO DE VEHICULOS"/>
    <n v="1"/>
    <s v="Porcentaje ejecutado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1"/>
    <s v="83- Gestión De La _x000a_Investigación"/>
    <s v="00"/>
    <s v="003"/>
    <s v="91770000.0000.375094"/>
    <s v="001"/>
    <n v="0"/>
    <x v="0"/>
    <n v="730405"/>
    <n v="1701"/>
    <x v="1"/>
    <s v="8888"/>
    <s v="8888"/>
    <s v="I81"/>
    <s v="99999999 - Sin política"/>
    <s v="99999999 - Sin política"/>
    <s v="Nuevo"/>
    <s v="No"/>
    <m/>
    <m/>
    <n v="10000"/>
    <m/>
    <m/>
    <m/>
    <m/>
    <m/>
    <m/>
    <m/>
    <m/>
    <m/>
    <n v="10000"/>
  </r>
  <r>
    <n v="67"/>
    <s v="0002 83 003 001 730402 202 8888 8888"/>
    <s v="Rectorado"/>
    <s v="IG - Instituto Geofísico"/>
    <m/>
    <s v="IG - Instituto Geofísico"/>
    <x v="2"/>
    <s v="CONTRATAR LA INSTALACION DE FIBRA OPTICA"/>
    <n v="1"/>
    <s v="Porcentaje ejecutado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1"/>
    <s v="83- Gestión De La _x000a_Investigación"/>
    <s v="00"/>
    <s v="003"/>
    <s v="91770000.0000.375094"/>
    <s v="001"/>
    <n v="0"/>
    <x v="0"/>
    <n v="730402"/>
    <n v="1701"/>
    <x v="1"/>
    <s v="8888"/>
    <s v="8888"/>
    <s v="I81"/>
    <s v="99999999 - Sin política"/>
    <s v="99999999 - Sin política"/>
    <s v="Nuevo"/>
    <s v="No"/>
    <m/>
    <m/>
    <m/>
    <m/>
    <n v="10000"/>
    <m/>
    <m/>
    <m/>
    <m/>
    <m/>
    <m/>
    <m/>
    <n v="10000"/>
  </r>
  <r>
    <n v="68"/>
    <s v="0002 83 003 001 840104 202 8888 8888"/>
    <s v="Rectorado"/>
    <s v="IG - Instituto Geofísico"/>
    <m/>
    <s v="IG - Instituto Geofísico"/>
    <x v="2"/>
    <s v="ADQUIRIR EQUIPOS PARA ENLACES DE  MICROONDAS"/>
    <n v="1"/>
    <s v="Porcentaje ejecutado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1"/>
    <s v="83- Gestión De La _x000a_Investigación"/>
    <s v="00"/>
    <s v="003"/>
    <s v="91770000.0000.375094"/>
    <s v="001"/>
    <n v="0"/>
    <x v="1"/>
    <n v="840104"/>
    <n v="1701"/>
    <x v="1"/>
    <s v="8888"/>
    <s v="8888"/>
    <s v="I81"/>
    <s v="99999999 - Sin política"/>
    <s v="99999999 - Sin política"/>
    <s v="Nuevo"/>
    <s v="No"/>
    <m/>
    <m/>
    <m/>
    <m/>
    <m/>
    <m/>
    <m/>
    <n v="28000"/>
    <m/>
    <m/>
    <m/>
    <m/>
    <n v="28000"/>
  </r>
  <r>
    <n v="69"/>
    <s v="0002 83 003 001 730813 202 8888 8888"/>
    <s v="Rectorado"/>
    <s v="IG - Instituto Geofísico"/>
    <m/>
    <s v="IG - Instituto Geofísico"/>
    <x v="2"/>
    <s v="ADQUIRIR MEMORIAS PARA EQUIPOS SISMICOS"/>
    <n v="1"/>
    <s v="Porcentaje ejecutado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1"/>
    <s v="83- Gestión De La _x000a_Investigación"/>
    <s v="00"/>
    <s v="003"/>
    <s v="91770000.0000.375094"/>
    <s v="001"/>
    <n v="0"/>
    <x v="0"/>
    <n v="730813"/>
    <n v="1701"/>
    <x v="1"/>
    <s v="8888"/>
    <s v="8888"/>
    <s v="I81"/>
    <s v="99999999 - Sin política"/>
    <s v="99999999 - Sin política"/>
    <s v="Nuevo"/>
    <s v="No"/>
    <m/>
    <m/>
    <m/>
    <m/>
    <n v="7000"/>
    <m/>
    <m/>
    <m/>
    <m/>
    <m/>
    <m/>
    <m/>
    <n v="7000"/>
  </r>
  <r>
    <n v="70"/>
    <s v="0002 83 003 001 730811 202 8888 8888"/>
    <s v="Rectorado"/>
    <s v="IG - Instituto Geofísico"/>
    <m/>
    <s v="IG - Instituto Geofísico"/>
    <x v="2"/>
    <s v="ADQUIRIR MATERIAL DE FERRETERIA"/>
    <n v="1"/>
    <s v="Porcentaje ejecutado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1"/>
    <s v="83- Gestión De La _x000a_Investigación"/>
    <s v="00"/>
    <s v="003"/>
    <s v="91770000.0000.375094"/>
    <s v="001"/>
    <n v="0"/>
    <x v="0"/>
    <n v="730811"/>
    <n v="1701"/>
    <x v="1"/>
    <s v="8888"/>
    <s v="8888"/>
    <s v="I81"/>
    <s v="99999999 - Sin política"/>
    <s v="99999999 - Sin política"/>
    <s v="Nuevo"/>
    <s v="No"/>
    <m/>
    <m/>
    <m/>
    <m/>
    <m/>
    <m/>
    <m/>
    <m/>
    <n v="3853"/>
    <m/>
    <m/>
    <m/>
    <n v="3853"/>
  </r>
  <r>
    <n v="71"/>
    <s v="0002 83 003 001 730105 202 8888 8888"/>
    <s v="Rectorado"/>
    <s v="IG - Instituto Geofísico"/>
    <m/>
    <s v="IG - Instituto Geofísico"/>
    <x v="2"/>
    <s v="SERVICIO DE TELEFONIA SATELITAL"/>
    <n v="1"/>
    <s v="Porcentaje ejecutado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1"/>
    <s v="83- Gestión De La _x000a_Investigación"/>
    <s v="00"/>
    <s v="003"/>
    <s v="91770000.0000.375094"/>
    <s v="001"/>
    <n v="0"/>
    <x v="0"/>
    <n v="730105"/>
    <n v="1701"/>
    <x v="1"/>
    <s v="8888"/>
    <s v="8888"/>
    <s v="I81"/>
    <s v="99999999 - Sin política"/>
    <s v="99999999 - Sin política"/>
    <s v="Nuevo"/>
    <s v="No"/>
    <m/>
    <m/>
    <m/>
    <m/>
    <n v="4000"/>
    <m/>
    <m/>
    <m/>
    <m/>
    <m/>
    <m/>
    <m/>
    <n v="4000"/>
  </r>
  <r>
    <n v="72"/>
    <s v="9999 01 003 001 710203 001 0000 0000"/>
    <s v="Rectorado"/>
    <s v="DTH - Dirección de Talento Humano"/>
    <m/>
    <m/>
    <x v="3"/>
    <s v="Decimo Tercer Sueldo"/>
    <n v="1"/>
    <s v="Porcentaje de solicitudes de jubilación atendidas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3"/>
    <n v="710203"/>
    <n v="1700"/>
    <x v="0"/>
    <s v="0000"/>
    <s v="0000"/>
    <s v="I52"/>
    <s v="99999999 - Sin política"/>
    <s v="99999999 - Sin política"/>
    <s v="Nuevo"/>
    <s v="No"/>
    <n v="293.66666666666669"/>
    <n v="293.66666666666669"/>
    <n v="293.66666666666669"/>
    <n v="293.66666666666669"/>
    <n v="293.66666666666669"/>
    <n v="293.66666666666669"/>
    <n v="293.66666666666669"/>
    <n v="293.66666666666669"/>
    <n v="293.66666666666669"/>
    <n v="293.66666666666669"/>
    <n v="293.66666666666669"/>
    <n v="293.66666666666669"/>
    <n v="3523.9999999999995"/>
  </r>
  <r>
    <n v="73"/>
    <s v="9999 01 003 001 710204 001 0000 0000"/>
    <s v="Rectorado"/>
    <s v="DTH - Dirección de Talento Humano"/>
    <m/>
    <m/>
    <x v="3"/>
    <s v="Decimo Cuarto Sueldo"/>
    <n v="1"/>
    <s v="Porcentaje de ejecución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3"/>
    <n v="710204"/>
    <n v="1700"/>
    <x v="0"/>
    <s v="0000"/>
    <s v="0000"/>
    <s v="I52"/>
    <s v="99999999 - Sin política"/>
    <s v="99999999 - Sin política"/>
    <s v="Nuevo"/>
    <s v="No"/>
    <n v="85.286666666666676"/>
    <n v="85.286666666666676"/>
    <n v="85.286666666666676"/>
    <n v="85.286666666666676"/>
    <n v="85.286666666666676"/>
    <n v="85.286666666666676"/>
    <n v="85.286666666666676"/>
    <n v="85.286666666666676"/>
    <n v="85.286666666666676"/>
    <n v="85.286666666666676"/>
    <n v="85.286666666666676"/>
    <n v="84.846666666666707"/>
    <n v="1023"/>
  </r>
  <r>
    <n v="74"/>
    <s v="9999 01 003 001 710510 001 0000 0000"/>
    <s v="Rectorado"/>
    <s v="DTH - Dirección de Talento Humano"/>
    <m/>
    <m/>
    <x v="3"/>
    <s v="Servicios Personales por Contrato"/>
    <n v="1"/>
    <s v="Porcentaje de ejecución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3"/>
    <n v="710510"/>
    <n v="1700"/>
    <x v="0"/>
    <s v="0000"/>
    <s v="0000"/>
    <s v="I52"/>
    <s v="99999999 - Sin política"/>
    <s v="99999999 - Sin política"/>
    <s v="Nuevo"/>
    <s v="No"/>
    <n v="3240.6666666666665"/>
    <n v="3240.6666666666665"/>
    <n v="3240.6666666666665"/>
    <n v="3240.6666666666665"/>
    <n v="3240.6666666666665"/>
    <n v="3240.6666666666665"/>
    <n v="3240.6666666666665"/>
    <n v="3240.6666666666665"/>
    <n v="3240.6666666666665"/>
    <n v="3240.6666666666665"/>
    <n v="3240.6666666666665"/>
    <n v="3240.6666666666665"/>
    <n v="38888"/>
  </r>
  <r>
    <n v="75"/>
    <s v="9999 01 003 001 710601 001 0000 0000"/>
    <s v="Rectorado"/>
    <s v="DTH - Dirección de Talento Humano"/>
    <m/>
    <m/>
    <x v="3"/>
    <s v="Aporte Patronal"/>
    <n v="1"/>
    <s v="Porcentaje de ejecución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3"/>
    <n v="710601"/>
    <n v="1700"/>
    <x v="0"/>
    <s v="0000"/>
    <s v="0000"/>
    <s v="I52"/>
    <s v="99999999 - Sin política"/>
    <s v="99999999 - Sin política"/>
    <s v="Nuevo"/>
    <s v="No"/>
    <n v="355.84933333333333"/>
    <n v="355.84933333333333"/>
    <n v="355.84933333333333"/>
    <n v="355.84933333333333"/>
    <n v="355.84933333333333"/>
    <n v="355.84933333333333"/>
    <n v="355.84933333333333"/>
    <n v="355.84933333333333"/>
    <n v="355.84933333333333"/>
    <n v="355.84933333333333"/>
    <n v="355.84933333333333"/>
    <n v="355.65733333333299"/>
    <n v="4270"/>
  </r>
  <r>
    <n v="76"/>
    <s v="9999 01 003 001 710602 001 0000 0000"/>
    <s v="Rectorado"/>
    <s v="DTH - Dirección de Talento Humano"/>
    <m/>
    <m/>
    <x v="3"/>
    <s v="Fondo de Reserva"/>
    <n v="1"/>
    <s v="Porcentaje de ejecución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3"/>
    <n v="710602"/>
    <n v="1700"/>
    <x v="0"/>
    <s v="0000"/>
    <s v="0000"/>
    <s v="I52"/>
    <s v="99999999 - Sin política"/>
    <s v="99999999 - Sin política"/>
    <s v="Nuevo"/>
    <s v="No"/>
    <n v="318.5725333333333"/>
    <n v="318.5725333333333"/>
    <n v="318.5725333333333"/>
    <n v="318.5725333333333"/>
    <n v="318.5725333333333"/>
    <n v="318.5725333333333"/>
    <n v="318.5725333333333"/>
    <n v="318.5725333333333"/>
    <n v="318.5725333333333"/>
    <n v="318.5725333333333"/>
    <n v="318.5725333333333"/>
    <n v="318.70213333333299"/>
    <n v="3823"/>
  </r>
  <r>
    <n v="77"/>
    <s v="9999 83 003 001 710203 202 8888 8888"/>
    <s v="Rectorado"/>
    <s v="DTH - Dirección de Talento Humano"/>
    <m/>
    <m/>
    <x v="2"/>
    <s v="Decimo Tercer Sueldo"/>
    <n v="1"/>
    <s v="Porcentaje ejecutado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2"/>
    <s v="83- Gestión De La _x000a_Investigación"/>
    <s v="00"/>
    <s v="003"/>
    <s v="91770000.0000.375094"/>
    <s v="001"/>
    <n v="0"/>
    <x v="3"/>
    <n v="710203"/>
    <n v="1700"/>
    <x v="1"/>
    <s v="8888"/>
    <s v="8888"/>
    <s v="I81"/>
    <s v="99999999 - Sin política"/>
    <s v="99999999 - Sin política"/>
    <s v="Nuevo"/>
    <s v="No"/>
    <n v="4417.583333333333"/>
    <n v="4417.583333333333"/>
    <n v="4417.583333333333"/>
    <n v="4417.583333333333"/>
    <n v="4417.583333333333"/>
    <n v="4417.583333333333"/>
    <n v="4417.583333333333"/>
    <n v="4417.583333333333"/>
    <n v="4417.583333333333"/>
    <n v="4417.583333333333"/>
    <n v="4417.583333333333"/>
    <n v="4417.9233333333304"/>
    <n v="53011.340000000004"/>
  </r>
  <r>
    <n v="78"/>
    <s v="9999 83 003 001 710204 202 8888 8888"/>
    <s v="Rectorado"/>
    <s v="DTH - Dirección de Talento Humano"/>
    <m/>
    <m/>
    <x v="2"/>
    <s v="Decimo Cuarto Sueldo"/>
    <n v="1"/>
    <s v="Porcentaje ejecutado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2"/>
    <s v="83- Gestión De La _x000a_Investigación"/>
    <s v="00"/>
    <s v="003"/>
    <s v="91770000.0000.375094"/>
    <s v="001"/>
    <n v="0"/>
    <x v="3"/>
    <n v="710204"/>
    <n v="1700"/>
    <x v="1"/>
    <s v="8888"/>
    <s v="8888"/>
    <s v="I81"/>
    <s v="99999999 - Sin política"/>
    <s v="99999999 - Sin política"/>
    <s v="Nuevo"/>
    <s v="No"/>
    <n v="1375.7058333333334"/>
    <n v="1375.7058333333334"/>
    <n v="1375.7058333333334"/>
    <n v="1375.7058333333334"/>
    <n v="1375.7058333333334"/>
    <n v="1375.7058333333334"/>
    <n v="1375.7058333333334"/>
    <n v="1375.7058333333334"/>
    <n v="1375.7058333333334"/>
    <n v="1375.7058333333334"/>
    <n v="1375.7058333333334"/>
    <n v="1375.23583333333"/>
    <n v="16507.999999999996"/>
  </r>
  <r>
    <n v="79"/>
    <s v="9999 83 003 001 710510 202 8888 8888"/>
    <s v="Rectorado"/>
    <s v="DTH - Dirección de Talento Humano"/>
    <m/>
    <m/>
    <x v="2"/>
    <s v="Servicios Personales por Contrato"/>
    <n v="1"/>
    <s v="Porcentaje ejecutado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2"/>
    <s v="83- Gestión De La _x000a_Investigación"/>
    <s v="00"/>
    <s v="003"/>
    <s v="91770000.0000.375094"/>
    <s v="001"/>
    <n v="0"/>
    <x v="3"/>
    <n v="710510"/>
    <n v="1700"/>
    <x v="1"/>
    <s v="8888"/>
    <s v="8888"/>
    <s v="I81"/>
    <s v="99999999 - Sin política"/>
    <s v="99999999 - Sin política"/>
    <s v="Nuevo"/>
    <s v="No"/>
    <n v="53377.666666666664"/>
    <n v="53377.666666666664"/>
    <n v="53377.666666666664"/>
    <n v="53377.666666666664"/>
    <n v="53377.666666666664"/>
    <n v="53377.666666666664"/>
    <n v="53377.666666666664"/>
    <n v="53377.666666666664"/>
    <n v="53377.666666666664"/>
    <n v="53377.666666666664"/>
    <n v="53377.666666666664"/>
    <n v="53377.666666666664"/>
    <n v="640532"/>
  </r>
  <r>
    <n v="80"/>
    <s v="9999 83 003 001 710601 202 8888 8888"/>
    <s v="Rectorado"/>
    <s v="DTH - Dirección de Talento Humano"/>
    <m/>
    <m/>
    <x v="2"/>
    <s v="Aporte Patronal"/>
    <n v="1"/>
    <s v="Porcentaje ejecutado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2"/>
    <s v="83- Gestión De La _x000a_Investigación"/>
    <s v="00"/>
    <s v="003"/>
    <s v="91770000.0000.375094"/>
    <s v="001"/>
    <n v="0"/>
    <x v="3"/>
    <n v="710601"/>
    <n v="1700"/>
    <x v="1"/>
    <s v="8888"/>
    <s v="8888"/>
    <s v="I81"/>
    <s v="99999999 - Sin política"/>
    <s v="99999999 - Sin política"/>
    <s v="Nuevo"/>
    <s v="No"/>
    <n v="5323.4448333333339"/>
    <n v="5323.4448333333339"/>
    <n v="5323.4448333333339"/>
    <n v="5323.4448333333339"/>
    <n v="5323.4448333333339"/>
    <n v="5323.4448333333339"/>
    <n v="5323.4448333333339"/>
    <n v="5323.4448333333339"/>
    <n v="5323.4448333333339"/>
    <n v="5323.4448333333339"/>
    <n v="5323.4448333333339"/>
    <n v="5323.1068333333305"/>
    <n v="63881.000000000007"/>
  </r>
  <r>
    <n v="81"/>
    <s v="9999 83 003 001 710602 202 8888 8888"/>
    <s v="Rectorado"/>
    <s v="DTH - Dirección de Talento Humano"/>
    <m/>
    <m/>
    <x v="2"/>
    <s v="Fondo de Reserva"/>
    <n v="1"/>
    <s v="Porcentaje ejecutado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2"/>
    <s v="83- Gestión De La _x000a_Investigación"/>
    <s v="00"/>
    <s v="003"/>
    <s v="91770000.0000.375094"/>
    <s v="001"/>
    <n v="0"/>
    <x v="3"/>
    <n v="710602"/>
    <n v="1700"/>
    <x v="1"/>
    <s v="8888"/>
    <s v="8888"/>
    <s v="I81"/>
    <s v="99999999 - Sin política"/>
    <s v="99999999 - Sin política"/>
    <s v="Nuevo"/>
    <s v="No"/>
    <n v="4640.8596333333344"/>
    <n v="4640.8596333333344"/>
    <n v="4640.8596333333344"/>
    <n v="4640.8596333333344"/>
    <n v="4640.8596333333344"/>
    <n v="4640.8596333333344"/>
    <n v="4640.8596333333344"/>
    <n v="4640.8596333333344"/>
    <n v="4640.8596333333344"/>
    <n v="4640.8596333333344"/>
    <n v="4640.8596333333344"/>
    <n v="4640.544033333329"/>
    <n v="55690.000000000007"/>
  </r>
  <r>
    <n v="82"/>
    <s v="9999 83 007 001 710502 202 8888 8888"/>
    <s v="Rectorado"/>
    <s v="DTH - Dirección de Talento Humano"/>
    <m/>
    <m/>
    <x v="1"/>
    <s v="Remuneracion Unificada para Pasantes e Internos Rotativos de Salud"/>
    <n v="1"/>
    <s v="Porcentaje ejecutado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2"/>
    <s v="83- Gestión De La _x000a_Investigación"/>
    <s v="00"/>
    <s v="007"/>
    <s v="91770000.0000.376441"/>
    <s v="001"/>
    <n v="0"/>
    <x v="3"/>
    <n v="710502"/>
    <n v="1700"/>
    <x v="1"/>
    <s v="8888"/>
    <s v="8888"/>
    <s v="I81"/>
    <s v="99999999 - Sin política"/>
    <s v="99999999 - Sin política"/>
    <s v="Nuevo"/>
    <s v="No"/>
    <n v="3311.5966666666659"/>
    <n v="3311.5966666666659"/>
    <n v="3311.5966666666659"/>
    <n v="3311.5966666666659"/>
    <n v="3311.5966666666659"/>
    <n v="3311.5966666666659"/>
    <n v="3311.5966666666659"/>
    <n v="3311.5966666666659"/>
    <n v="3311.5966666666659"/>
    <n v="3311.5966666666659"/>
    <n v="3311.5966666666659"/>
    <n v="3311.4366666666701"/>
    <n v="39738.999999999985"/>
  </r>
  <r>
    <n v="83"/>
    <s v="9999 83 007 001 710601 202 8888 8888"/>
    <s v="Rectorado"/>
    <s v="DTH - Dirección de Talento Humano"/>
    <m/>
    <m/>
    <x v="1"/>
    <s v="Aporte Patronal"/>
    <n v="1"/>
    <s v="Porcentaje ejecutado"/>
    <s v="Objetivo 2. Impulsar las _x000a_capacidades de la ciudadanía _x000a_con educación equitativa _x000a_e inclusiva de calidad y _x000a_promoviendo espacios de _x000a_intercambio cultural."/>
    <s v="OEI 2.Contribuir a los conocimientos científicos y tecnológicos, con investigaciones que respondan a las necesidades de los sectores público, privado y los demás actores sociales, para impulsar el desarrollo sostenible del país"/>
    <m/>
    <n v="2025"/>
    <n v="177"/>
    <x v="2"/>
    <s v="83- Gestión De La _x000a_Investigación"/>
    <s v="00"/>
    <s v="007"/>
    <s v="91770000.0000.376441"/>
    <s v="001"/>
    <n v="0"/>
    <x v="3"/>
    <n v="710601"/>
    <n v="1700"/>
    <x v="1"/>
    <s v="8888"/>
    <s v="8888"/>
    <s v="I81"/>
    <s v="99999999 - Sin política"/>
    <s v="99999999 - Sin política"/>
    <s v="Nuevo"/>
    <s v="No"/>
    <n v="1799.5075000000004"/>
    <n v="1799.5075000000004"/>
    <n v="1799.5075000000004"/>
    <n v="1799.5075000000004"/>
    <n v="1799.5075000000004"/>
    <n v="1799.5075000000004"/>
    <n v="1799.5075000000004"/>
    <n v="1799.5075000000004"/>
    <n v="1799.5075000000004"/>
    <n v="1799.5075000000004"/>
    <n v="1799.5075000000004"/>
    <n v="1799.4175"/>
    <n v="21594"/>
  </r>
  <r>
    <n v="84"/>
    <s v="9999 01 003 001 840104 001 0000 0000"/>
    <s v="Rectorado"/>
    <s v="DGIP - Dirección de Gestión de la Información y Procesos"/>
    <m/>
    <m/>
    <x v="3"/>
    <s v="Adquirir equipamiento para aulas híbridas - Fase I"/>
    <n v="1"/>
    <s v="Porcentaje de equipamiento adquirido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1"/>
    <n v="840104"/>
    <n v="1701"/>
    <x v="0"/>
    <s v="0000"/>
    <s v="0000"/>
    <s v="I52"/>
    <s v="99999999 - Sin política"/>
    <s v="99999999 - Sin política"/>
    <s v="Arrastre"/>
    <s v="No"/>
    <m/>
    <n v="239990"/>
    <m/>
    <m/>
    <m/>
    <m/>
    <m/>
    <m/>
    <m/>
    <m/>
    <m/>
    <m/>
    <n v="239990"/>
  </r>
  <r>
    <n v="85"/>
    <s v="9999 01 003 001 730701 001 0000 0000"/>
    <s v="Rectorado"/>
    <s v="DP - Dirección de Planificación"/>
    <m/>
    <m/>
    <x v="3"/>
    <s v="Adecuación de la Facultad de Eléctrica y Electrónica en el edificio 16"/>
    <n v="1"/>
    <s v="Porcentaje de avance de la obr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0"/>
    <n v="730701"/>
    <n v="1701"/>
    <x v="0"/>
    <s v="0000"/>
    <s v="0000"/>
    <s v="I52"/>
    <s v="99999999 - Sin política"/>
    <s v="99999999 - Sin política"/>
    <s v="Arrastre"/>
    <s v="SI"/>
    <n v="1513.4699999999998"/>
    <m/>
    <m/>
    <m/>
    <m/>
    <m/>
    <m/>
    <m/>
    <m/>
    <m/>
    <n v="1513.53"/>
    <m/>
    <n v="3027"/>
  </r>
  <r>
    <n v="86"/>
    <s v="9999 01 003 001 840104 001 0000 0000"/>
    <s v="Rectorado"/>
    <s v="DP - Dirección de Planificación"/>
    <m/>
    <m/>
    <x v="3"/>
    <s v="Adecuación de la Facultad de Eléctrica y Electrónica en el edificio 16"/>
    <n v="1"/>
    <s v="Porcentaje de avance de la obr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1"/>
    <n v="840104"/>
    <n v="1701"/>
    <x v="0"/>
    <s v="0000"/>
    <s v="0000"/>
    <s v="I52"/>
    <s v="99999999 - Sin política"/>
    <s v="99999999 - Sin política"/>
    <s v="Arrastre"/>
    <s v="SI"/>
    <n v="827.73"/>
    <m/>
    <m/>
    <m/>
    <m/>
    <m/>
    <m/>
    <m/>
    <m/>
    <m/>
    <n v="827.73"/>
    <m/>
    <n v="1655.46"/>
  </r>
  <r>
    <n v="87"/>
    <s v="9999 01 003 001 840107 001 0000 0000"/>
    <s v="Rectorado"/>
    <s v="DP - Dirección de Planificación"/>
    <m/>
    <m/>
    <x v="3"/>
    <s v="Adecuación de la Facultad de Eléctrica y Electrónica en el edificio 16"/>
    <n v="1"/>
    <s v="Porcentaje de avance de la obr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1"/>
    <n v="840107"/>
    <n v="1701"/>
    <x v="0"/>
    <s v="0000"/>
    <s v="0000"/>
    <s v="I52"/>
    <s v="99999999 - Sin política"/>
    <s v="99999999 - Sin política"/>
    <s v="Arrastre"/>
    <s v="SI"/>
    <n v="10195.86"/>
    <m/>
    <m/>
    <m/>
    <m/>
    <m/>
    <m/>
    <m/>
    <m/>
    <m/>
    <n v="10195.86"/>
    <m/>
    <n v="20391.72"/>
  </r>
  <r>
    <n v="88"/>
    <s v="9999 01 003 001 750501 001 0000 0000"/>
    <s v="Rectorado"/>
    <s v="DP - Dirección de Planificación"/>
    <m/>
    <m/>
    <x v="3"/>
    <s v="Adecuación de la Facultad de Eléctrica y Electrónica en el edificio 16"/>
    <n v="1"/>
    <s v="Porcentaje de avance de la obr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4"/>
    <n v="750501"/>
    <n v="1701"/>
    <x v="0"/>
    <s v="0000"/>
    <s v="0000"/>
    <s v="I52"/>
    <s v="99999999 - Sin política"/>
    <s v="99999999 - Sin política"/>
    <s v="Arrastre"/>
    <s v="SI"/>
    <n v="656998.80000000005"/>
    <m/>
    <m/>
    <m/>
    <m/>
    <m/>
    <m/>
    <m/>
    <m/>
    <m/>
    <n v="656998.80000000005"/>
    <m/>
    <n v="1313997.6000000001"/>
  </r>
  <r>
    <n v="89"/>
    <s v="9999 01 003 001 730601 001 0000 0000"/>
    <s v="Rectorado"/>
    <s v="DP - Dirección de Planificación"/>
    <m/>
    <m/>
    <x v="3"/>
    <s v="Estudios y diseños para el desarrollo del proyecto paisajístico, arquitectónico y de ingenierías para el_x000a_campus Politécnico “José Rubén Orellana Ricaurte” "/>
    <n v="1"/>
    <s v="Acta de recepción de consultori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0"/>
    <n v="730601"/>
    <n v="1701"/>
    <x v="0"/>
    <s v="0000"/>
    <s v="0000"/>
    <s v="I52"/>
    <s v="99999999 - Sin política"/>
    <s v="99999999 - Sin política"/>
    <s v="Nuevo"/>
    <s v="No"/>
    <m/>
    <m/>
    <m/>
    <n v="64441.61"/>
    <m/>
    <m/>
    <m/>
    <m/>
    <m/>
    <m/>
    <m/>
    <m/>
    <n v="64441.61"/>
  </r>
  <r>
    <n v="90"/>
    <s v="9999 01 003 001 730601 001 0000 0000"/>
    <s v="Rectorado"/>
    <s v="DP - Dirección de Planificación"/>
    <m/>
    <m/>
    <x v="3"/>
    <s v="Consultoría para el proyecto del sistema de generación distribuida para autoabastecimiento de la Escuela Politécnica_x000a_Nacional "/>
    <n v="1"/>
    <s v="Acta de recepción de consultori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0"/>
    <n v="730601"/>
    <n v="1701"/>
    <x v="0"/>
    <s v="0000"/>
    <s v="0000"/>
    <s v="I52"/>
    <s v="99999999 - Sin política"/>
    <s v="99999999 - Sin política"/>
    <s v="Nuevo"/>
    <s v="No"/>
    <m/>
    <m/>
    <m/>
    <n v="58928.57"/>
    <m/>
    <m/>
    <m/>
    <m/>
    <m/>
    <m/>
    <m/>
    <m/>
    <n v="58928.57"/>
  </r>
  <r>
    <n v="91"/>
    <s v="9999 01 003 001 730601 001 0000 0000"/>
    <s v="Rectorado"/>
    <s v="DP - Dirección de Planificación"/>
    <m/>
    <m/>
    <x v="3"/>
    <s v="Consultoría para el estudio y diseño del proyecto de _x000a_transferencia carga eléctrica en el campus José Rubén Orellana de la Escuela Politécnica Nacional"/>
    <n v="1"/>
    <s v="Acta de recepción de consultori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0"/>
    <n v="730601"/>
    <n v="1701"/>
    <x v="0"/>
    <s v="0000"/>
    <s v="0000"/>
    <s v="I52"/>
    <s v="99999999 - Sin política"/>
    <s v="99999999 - Sin política"/>
    <s v="Nuevo"/>
    <s v="No"/>
    <m/>
    <m/>
    <m/>
    <n v="59813.03"/>
    <m/>
    <m/>
    <m/>
    <m/>
    <m/>
    <m/>
    <m/>
    <m/>
    <n v="59813.03"/>
  </r>
  <r>
    <n v="92"/>
    <s v="9999 01 003 001 730601 001 0000 0000"/>
    <s v="Rectorado"/>
    <s v="DP - Dirección de Planificación"/>
    <m/>
    <m/>
    <x v="3"/>
    <s v="Consultoría para la actualización de estudios para la construcción del nuevo edificio para el Centro de Investigación de la Facultad de Ingeniería Mecánica (FIM) de la Escuela Politécnica Nacional"/>
    <n v="1"/>
    <s v="Acta de recepción de consultori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0"/>
    <n v="730601"/>
    <n v="1701"/>
    <x v="0"/>
    <s v="0000"/>
    <s v="0000"/>
    <s v="I52"/>
    <s v="99999999 - Sin política"/>
    <s v="99999999 - Sin política"/>
    <s v="Nuevo"/>
    <s v="No"/>
    <m/>
    <m/>
    <m/>
    <n v="29587.200000000001"/>
    <m/>
    <m/>
    <m/>
    <m/>
    <m/>
    <m/>
    <m/>
    <m/>
    <n v="29587.200000000001"/>
  </r>
  <r>
    <n v="93"/>
    <s v="9999 01 003 001 730601 001 0000 0000"/>
    <s v="Rectorado"/>
    <s v="DP - Dirección de Planificación"/>
    <m/>
    <m/>
    <x v="3"/>
    <s v="Estudio de estado actual y alternativas de reforzamiento para el edificio 6, Facultad de Ingeniería Civil y Ambiental de la Escuela Politécnica Nacional"/>
    <n v="1"/>
    <s v="Acta de recepción de consultori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0"/>
    <n v="730601"/>
    <n v="1701"/>
    <x v="0"/>
    <s v="0000"/>
    <s v="0000"/>
    <s v="I52"/>
    <s v="99999999 - Sin política"/>
    <s v="99999999 - Sin política"/>
    <s v="Nuevo"/>
    <s v="No"/>
    <m/>
    <m/>
    <m/>
    <n v="65909.48"/>
    <m/>
    <m/>
    <m/>
    <m/>
    <m/>
    <m/>
    <m/>
    <m/>
    <n v="65909.48"/>
  </r>
  <r>
    <n v="94"/>
    <s v="9999 01 003 001 750501 001 0000 0000"/>
    <s v="Rectorado"/>
    <s v="DP - Dirección de Planificación"/>
    <m/>
    <m/>
    <x v="3"/>
    <s v="Contratación de mantenimiento preventivo y correctivo de las _x000a_instalaciones del Centro Médico de la EPN_x000a_"/>
    <n v="1"/>
    <s v="Porcentaje de avance de la obr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4"/>
    <n v="750501"/>
    <n v="1701"/>
    <x v="0"/>
    <s v="0000"/>
    <s v="0000"/>
    <s v="I52"/>
    <s v="99999999 - Sin política"/>
    <s v="99999999 - Sin política"/>
    <s v="Arrastre"/>
    <s v="No"/>
    <n v="5160.5"/>
    <m/>
    <m/>
    <m/>
    <m/>
    <m/>
    <m/>
    <m/>
    <m/>
    <m/>
    <m/>
    <m/>
    <n v="5160.5"/>
  </r>
  <r>
    <n v="95"/>
    <s v="9999 01 003 001 750501 001 0000 0000"/>
    <s v="Rectorado"/>
    <s v="DP - Dirección de Planificación"/>
    <m/>
    <m/>
    <x v="3"/>
    <s v="Sistema de Extinción y Detección de Incendios LIAVMS_x000a_"/>
    <n v="1"/>
    <s v="Porcentaje de avance de la obr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4"/>
    <n v="750501"/>
    <n v="1701"/>
    <x v="0"/>
    <s v="0000"/>
    <s v="0000"/>
    <s v="I52"/>
    <s v="99999999 - Sin política"/>
    <s v="99999999 - Sin política"/>
    <s v="Arrastre"/>
    <s v="No"/>
    <n v="29314.77"/>
    <m/>
    <m/>
    <m/>
    <m/>
    <m/>
    <m/>
    <n v="29314.77"/>
    <m/>
    <m/>
    <m/>
    <m/>
    <n v="58629.54"/>
  </r>
  <r>
    <n v="96"/>
    <s v="9999 01 003 001 750501 001 0000 0000"/>
    <s v="Rectorado"/>
    <s v="DP - Dirección de Planificación"/>
    <m/>
    <m/>
    <x v="3"/>
    <s v="Implementación del sistema de ventilación mecánica y energía fotovoltaica en los laboratorios de Ingeniería Mecánica - Reajuste de precios "/>
    <n v="1"/>
    <s v="Porcentaje de avance de la obr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4"/>
    <n v="750501"/>
    <n v="1701"/>
    <x v="0"/>
    <s v="0000"/>
    <s v="0000"/>
    <s v="I52"/>
    <s v="99999999 - Sin política"/>
    <s v="99999999 - Sin política"/>
    <s v="Arrastre"/>
    <s v="No"/>
    <m/>
    <m/>
    <n v="9981.9500000000007"/>
    <m/>
    <m/>
    <m/>
    <m/>
    <m/>
    <m/>
    <m/>
    <m/>
    <m/>
    <n v="9981.9500000000007"/>
  </r>
  <r>
    <n v="98"/>
    <s v="9999 01 003 002 750107 001 0000 0000"/>
    <s v="Rectorado"/>
    <s v="DP - Dirección de Planificación"/>
    <m/>
    <m/>
    <x v="3"/>
    <s v="Construcción del Edificio para La ampliación del Centro de Educación Continua CEC de la Escuela Politécnica Nacional - Reajuste de precios"/>
    <n v="1"/>
    <s v="Porcentaje de avance de la obr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2"/>
    <n v="0"/>
    <x v="4"/>
    <n v="750107"/>
    <n v="1701"/>
    <x v="0"/>
    <s v="0000"/>
    <s v="0000"/>
    <s v="I52"/>
    <s v="99999999 - Sin política"/>
    <s v="99999999 - Sin política"/>
    <s v="Nuevo"/>
    <s v="No"/>
    <m/>
    <m/>
    <m/>
    <m/>
    <m/>
    <m/>
    <n v="84756.98000000001"/>
    <m/>
    <m/>
    <n v="215243.02"/>
    <m/>
    <m/>
    <n v="300000"/>
  </r>
  <r>
    <n v="99"/>
    <s v="9999 01 003 001 750501 001 0000 0000"/>
    <s v="Rectorado"/>
    <s v="DP - Dirección de Planificación"/>
    <m/>
    <m/>
    <x v="3"/>
    <s v="Adecuaciones de las Instalaciones de la Facultad de Ingeniería en Geología y Petróleos"/>
    <n v="1"/>
    <s v="Porcentaje de avance de la obr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4"/>
    <n v="750501"/>
    <n v="1701"/>
    <x v="0"/>
    <s v="0000"/>
    <s v="0000"/>
    <s v="I52"/>
    <s v="99999999 - Sin política"/>
    <s v="99999999 - Sin política"/>
    <s v="Nuevo"/>
    <s v="No"/>
    <m/>
    <m/>
    <m/>
    <n v="280000"/>
    <m/>
    <m/>
    <m/>
    <m/>
    <m/>
    <m/>
    <m/>
    <m/>
    <n v="280000"/>
  </r>
  <r>
    <n v="100"/>
    <s v="9999 01 003 001 750501 001 0000 0000"/>
    <s v="Rectorado"/>
    <s v="DP - Dirección de Planificación"/>
    <m/>
    <m/>
    <x v="3"/>
    <s v="Repotenciación de las instalaciones del Hemiciclo Politécnico"/>
    <n v="1"/>
    <s v="Porcentaje de avance de la obr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4"/>
    <n v="750501"/>
    <n v="1701"/>
    <x v="0"/>
    <s v="0000"/>
    <s v="0000"/>
    <s v="I52"/>
    <s v="99999999 - Sin política"/>
    <s v="99999999 - Sin política"/>
    <s v="Nuevo"/>
    <s v="No"/>
    <m/>
    <m/>
    <m/>
    <n v="150486.03499999997"/>
    <m/>
    <m/>
    <n v="130486.30750000001"/>
    <m/>
    <m/>
    <m/>
    <m/>
    <m/>
    <n v="280972.34249999997"/>
  </r>
  <r>
    <n v="101"/>
    <s v="9999 01 003 001 750501 001 0000 0000"/>
    <s v="Rectorado"/>
    <s v="DP - Dirección de Planificación"/>
    <m/>
    <m/>
    <x v="3"/>
    <s v="Adecuaciones del Subsuelo del Edificio 20 de la Escuela Politécnica Nacional"/>
    <n v="1"/>
    <s v="Porcentaje de avance de la obr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4"/>
    <n v="750501"/>
    <n v="1701"/>
    <x v="0"/>
    <s v="0000"/>
    <s v="0000"/>
    <s v="I52"/>
    <s v="99999999 - Sin política"/>
    <s v="99999999 - Sin política"/>
    <s v="Nuevo"/>
    <s v="No"/>
    <m/>
    <m/>
    <m/>
    <m/>
    <m/>
    <m/>
    <m/>
    <m/>
    <m/>
    <m/>
    <m/>
    <m/>
    <n v="0"/>
  </r>
  <r>
    <n v="102"/>
    <s v="9999 01 003 001 750501 001 0000 0000"/>
    <s v="Rectorado"/>
    <s v="DP - Dirección de Planificación"/>
    <m/>
    <m/>
    <x v="3"/>
    <s v="Adecuación de la metalmecanica de San Bartolo"/>
    <n v="1"/>
    <s v="Porcentaje de avance de la obr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4"/>
    <n v="750501"/>
    <n v="1701"/>
    <x v="0"/>
    <s v="0000"/>
    <s v="0000"/>
    <s v="I52"/>
    <s v="99999999 - Sin política"/>
    <s v="99999999 - Sin política"/>
    <s v="Nuevo"/>
    <s v="No"/>
    <m/>
    <m/>
    <m/>
    <m/>
    <m/>
    <m/>
    <m/>
    <m/>
    <m/>
    <m/>
    <m/>
    <m/>
    <n v="0"/>
  </r>
  <r>
    <n v="103"/>
    <s v="9999 01 003 001 750501 001 0000 0000"/>
    <s v="Rectorado"/>
    <s v="DP - Dirección de Planificación"/>
    <m/>
    <m/>
    <x v="3"/>
    <s v="Obras de adecentamiento y embellecimiento de las jardinerías, caminerías, espacios y áreas verdes para el Campus José Rubén Orellana"/>
    <n v="1"/>
    <s v="Porcentaje de avance de la obr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4"/>
    <n v="750501"/>
    <n v="1701"/>
    <x v="0"/>
    <s v="0000"/>
    <s v="0000"/>
    <s v="I52"/>
    <s v="99999999 - Sin política"/>
    <s v="99999999 - Sin política"/>
    <s v="Nuevo"/>
    <s v="No"/>
    <m/>
    <m/>
    <m/>
    <m/>
    <m/>
    <m/>
    <m/>
    <m/>
    <m/>
    <m/>
    <m/>
    <m/>
    <n v="0"/>
  </r>
  <r>
    <n v="104"/>
    <s v="9999 01 003 001 750501 001 0000 0000"/>
    <s v="Rectorado"/>
    <s v="DP - Dirección de Planificación"/>
    <m/>
    <m/>
    <x v="3"/>
    <s v="Implementación del proyecto de _x000a_transferencia carga eléctrica en el campus José Rubén _x000a_Orellana de la Escuela Politécnica Nacional"/>
    <n v="1"/>
    <s v="Porcentaje de avance de la obr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4"/>
    <n v="750501"/>
    <n v="1701"/>
    <x v="0"/>
    <s v="0000"/>
    <s v="0000"/>
    <s v="I52"/>
    <s v="99999999 - Sin política"/>
    <s v="99999999 - Sin política"/>
    <s v="Nuevo"/>
    <s v="No"/>
    <m/>
    <m/>
    <m/>
    <m/>
    <m/>
    <m/>
    <m/>
    <m/>
    <m/>
    <m/>
    <m/>
    <m/>
    <n v="0"/>
  </r>
  <r>
    <n v="105"/>
    <s v="9999 01 003 001 750501 001 0000 0000"/>
    <s v="Rectorado"/>
    <s v="DP - Dirección de Planificación"/>
    <m/>
    <m/>
    <x v="3"/>
    <s v="Repotenciación de Auditorios EARME"/>
    <n v="1"/>
    <s v="Porcentaje de avance de la obr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4"/>
    <n v="750501"/>
    <n v="1701"/>
    <x v="0"/>
    <s v="0000"/>
    <s v="0000"/>
    <s v="I52"/>
    <s v="99999999 - Sin política"/>
    <s v="99999999 - Sin política"/>
    <s v="Nuevo"/>
    <s v="No"/>
    <m/>
    <m/>
    <m/>
    <m/>
    <m/>
    <m/>
    <m/>
    <m/>
    <m/>
    <m/>
    <m/>
    <m/>
    <n v="0"/>
  </r>
  <r>
    <n v="106"/>
    <s v="9999 01 003 001 750501 001 0000 0000"/>
    <s v="Rectorado"/>
    <s v="DP - Dirección de Planificación"/>
    <m/>
    <m/>
    <x v="3"/>
    <s v="Repotenciación de la sala de sesiones del Consejo Politécnico"/>
    <n v="1"/>
    <s v="Porcentaje de avance de la obr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4"/>
    <n v="750501"/>
    <n v="1701"/>
    <x v="0"/>
    <s v="0000"/>
    <s v="0000"/>
    <s v="I52"/>
    <s v="99999999 - Sin política"/>
    <s v="99999999 - Sin política"/>
    <s v="Nuevo"/>
    <s v="No"/>
    <m/>
    <m/>
    <m/>
    <m/>
    <m/>
    <m/>
    <m/>
    <m/>
    <m/>
    <m/>
    <m/>
    <m/>
    <n v="0"/>
  </r>
  <r>
    <n v="107"/>
    <s v="9999 01 003 001 730601 001 0000 0000"/>
    <s v="Rectorado"/>
    <s v="DP - Dirección de Planificación"/>
    <m/>
    <m/>
    <x v="3"/>
    <s v="Consultoría para la construcción del centro deportivo &quot;Bombonerita&quot; de la Escuela Politécnica Nacional"/>
    <n v="1"/>
    <s v="Acta de recepción de consultori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0"/>
    <n v="730601"/>
    <n v="1701"/>
    <x v="0"/>
    <s v="0000"/>
    <s v="0000"/>
    <s v="I52"/>
    <s v="99999999 - Sin política"/>
    <s v="99999999 - Sin política"/>
    <s v="Nuevo"/>
    <s v="No"/>
    <m/>
    <m/>
    <m/>
    <m/>
    <m/>
    <m/>
    <m/>
    <m/>
    <m/>
    <m/>
    <m/>
    <m/>
    <n v="0"/>
  </r>
  <r>
    <n v="108"/>
    <s v="9999 01 003 001 730601 001 0000 0000"/>
    <s v="Rectorado"/>
    <s v="DP - Dirección de Planificación"/>
    <m/>
    <m/>
    <x v="3"/>
    <s v="Actualización estudios para el Teatro Politécnico"/>
    <n v="1"/>
    <s v="Acta de recepción de consultoria"/>
    <s v="Objetivo 9. Propender la _x000a_construcción de un Estado _x000a_eficiente, transparente _x000a_orientado al bienestar social."/>
    <s v="OEI 4.Fortalecer las condiciones institucionales para el desarrollo eficiente de las actividades académicas y laborales de la comunidad politécnica"/>
    <m/>
    <n v="2025"/>
    <n v="177"/>
    <x v="2"/>
    <s v="01-Administracion Central"/>
    <s v="00"/>
    <s v="003"/>
    <s v="91770000.0000.378192"/>
    <s v="001"/>
    <n v="0"/>
    <x v="0"/>
    <n v="730601"/>
    <n v="1701"/>
    <x v="0"/>
    <s v="0000"/>
    <s v="0000"/>
    <s v="I52"/>
    <s v="99999999 - Sin política"/>
    <s v="99999999 - Sin política"/>
    <s v="Nuevo"/>
    <s v="No"/>
    <m/>
    <m/>
    <m/>
    <m/>
    <m/>
    <m/>
    <m/>
    <m/>
    <m/>
    <m/>
    <m/>
    <m/>
    <n v="0"/>
  </r>
  <r>
    <n v="109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10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11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12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13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14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15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16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17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18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19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20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21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22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23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24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25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26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27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28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29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30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31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32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33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34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35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36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37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38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39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40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41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42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43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44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45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46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47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48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49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50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51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52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53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54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55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56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57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58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59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60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61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62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63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64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65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66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67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68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69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70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71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72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73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74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75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76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77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78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79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80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81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82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83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  <r>
    <n v="184"/>
    <s v="       "/>
    <m/>
    <m/>
    <m/>
    <m/>
    <x v="4"/>
    <m/>
    <m/>
    <m/>
    <m/>
    <m/>
    <m/>
    <n v="2025"/>
    <n v="177"/>
    <x v="3"/>
    <m/>
    <s v="00"/>
    <m/>
    <m/>
    <m/>
    <n v="0"/>
    <x v="5"/>
    <m/>
    <m/>
    <x v="2"/>
    <m/>
    <m/>
    <m/>
    <m/>
    <m/>
    <m/>
    <m/>
    <m/>
    <m/>
    <m/>
    <m/>
    <m/>
    <m/>
    <m/>
    <m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26C22F-29AA-43A1-815B-38E0B89A6738}" name="TablaDinámica13" cacheId="0" applyNumberFormats="0" applyBorderFormats="0" applyFontFormats="0" applyPatternFormats="0" applyAlignmentFormats="0" applyWidthHeightFormats="1" dataCaption="Valores" updatedVersion="7" minRefreshableVersion="3" itemPrintTitles="1" createdVersion="7" indent="0" outline="1" outlineData="1" multipleFieldFilters="0">
  <location ref="A3:D14" firstHeaderRow="1" firstDataRow="2" firstDataCol="1"/>
  <pivotFields count="46">
    <pivotField showAll="0"/>
    <pivotField showAll="0"/>
    <pivotField showAll="0"/>
    <pivotField showAll="0"/>
    <pivotField showAll="0"/>
    <pivotField showAll="0"/>
    <pivotField axis="axisRow" multipleItemSelectionAllowed="1" showAll="0">
      <items count="6">
        <item x="3"/>
        <item x="2"/>
        <item x="1"/>
        <item x="0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1"/>
        <item x="0"/>
        <item x="2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</pivotFields>
  <rowFields count="2">
    <field x="15"/>
    <field x="6"/>
  </rowFields>
  <rowItems count="10">
    <i>
      <x/>
    </i>
    <i r="1">
      <x v="1"/>
    </i>
    <i>
      <x v="1"/>
    </i>
    <i r="1">
      <x v="2"/>
    </i>
    <i r="1">
      <x v="3"/>
    </i>
    <i>
      <x v="2"/>
    </i>
    <i r="1">
      <x/>
    </i>
    <i r="1">
      <x v="1"/>
    </i>
    <i r="1">
      <x v="2"/>
    </i>
    <i t="grand">
      <x/>
    </i>
  </rowItems>
  <colFields count="1">
    <field x="25"/>
  </colFields>
  <colItems count="3">
    <i>
      <x/>
    </i>
    <i>
      <x v="1"/>
    </i>
    <i t="grand">
      <x/>
    </i>
  </colItems>
  <dataFields count="1">
    <dataField name="Suma de PAI 2025 APROBADO" fld="45" baseField="0" baseItem="0" numFmtId="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634CC-4CCC-4E6C-ADA4-69AF7AE555E7}">
  <dimension ref="A3:D14"/>
  <sheetViews>
    <sheetView workbookViewId="0">
      <selection activeCell="A21" sqref="A21"/>
    </sheetView>
  </sheetViews>
  <sheetFormatPr baseColWidth="10" defaultColWidth="40.7109375" defaultRowHeight="15" x14ac:dyDescent="0.25"/>
  <cols>
    <col min="1" max="1" width="38.7109375" customWidth="1"/>
    <col min="2" max="2" width="21.42578125" bestFit="1" customWidth="1"/>
    <col min="3" max="3" width="11.7109375" bestFit="1" customWidth="1"/>
    <col min="4" max="4" width="11.85546875" bestFit="1" customWidth="1"/>
  </cols>
  <sheetData>
    <row r="3" spans="1:4" x14ac:dyDescent="0.25">
      <c r="A3" s="28" t="s">
        <v>206</v>
      </c>
      <c r="B3" s="28" t="s">
        <v>205</v>
      </c>
    </row>
    <row r="4" spans="1:4" x14ac:dyDescent="0.25">
      <c r="A4" s="28" t="s">
        <v>203</v>
      </c>
      <c r="B4" t="s">
        <v>179</v>
      </c>
      <c r="C4" t="s">
        <v>202</v>
      </c>
      <c r="D4" t="s">
        <v>204</v>
      </c>
    </row>
    <row r="5" spans="1:4" x14ac:dyDescent="0.25">
      <c r="A5" s="29" t="s">
        <v>127</v>
      </c>
      <c r="B5" s="30"/>
      <c r="C5" s="30">
        <v>229595</v>
      </c>
      <c r="D5" s="30">
        <v>229595</v>
      </c>
    </row>
    <row r="6" spans="1:4" x14ac:dyDescent="0.25">
      <c r="A6" s="31" t="s">
        <v>112</v>
      </c>
      <c r="B6" s="30"/>
      <c r="C6" s="30">
        <v>229595</v>
      </c>
      <c r="D6" s="30">
        <v>229595</v>
      </c>
    </row>
    <row r="7" spans="1:4" x14ac:dyDescent="0.25">
      <c r="A7" s="29" t="s">
        <v>48</v>
      </c>
      <c r="B7" s="30">
        <v>1611787.0000000002</v>
      </c>
      <c r="C7" s="30">
        <v>209318</v>
      </c>
      <c r="D7" s="30">
        <v>1821105.0000000002</v>
      </c>
    </row>
    <row r="8" spans="1:4" x14ac:dyDescent="0.25">
      <c r="A8" s="31" t="s">
        <v>113</v>
      </c>
      <c r="B8" s="30">
        <v>1513460.0000000002</v>
      </c>
      <c r="C8" s="30">
        <v>209318</v>
      </c>
      <c r="D8" s="30">
        <v>1722778.0000000002</v>
      </c>
    </row>
    <row r="9" spans="1:4" x14ac:dyDescent="0.25">
      <c r="A9" s="31" t="s">
        <v>114</v>
      </c>
      <c r="B9" s="30">
        <v>98327</v>
      </c>
      <c r="C9" s="30"/>
      <c r="D9" s="30">
        <v>98327</v>
      </c>
    </row>
    <row r="10" spans="1:4" x14ac:dyDescent="0.25">
      <c r="A10" s="29" t="s">
        <v>128</v>
      </c>
      <c r="B10" s="30">
        <v>2844014.0024999999</v>
      </c>
      <c r="C10" s="30">
        <v>890955.34</v>
      </c>
      <c r="D10" s="30">
        <v>3734969.3424999998</v>
      </c>
    </row>
    <row r="11" spans="1:4" x14ac:dyDescent="0.25">
      <c r="A11" s="31" t="s">
        <v>55</v>
      </c>
      <c r="B11" s="30">
        <v>2844014.0024999999</v>
      </c>
      <c r="C11" s="30"/>
      <c r="D11" s="30">
        <v>2844014.0024999999</v>
      </c>
    </row>
    <row r="12" spans="1:4" x14ac:dyDescent="0.25">
      <c r="A12" s="31" t="s">
        <v>112</v>
      </c>
      <c r="B12" s="30"/>
      <c r="C12" s="30">
        <v>829622.34</v>
      </c>
      <c r="D12" s="30">
        <v>829622.34</v>
      </c>
    </row>
    <row r="13" spans="1:4" x14ac:dyDescent="0.25">
      <c r="A13" s="31" t="s">
        <v>113</v>
      </c>
      <c r="B13" s="30"/>
      <c r="C13" s="30">
        <v>61332.999999999985</v>
      </c>
      <c r="D13" s="30">
        <v>61332.999999999985</v>
      </c>
    </row>
    <row r="14" spans="1:4" x14ac:dyDescent="0.25">
      <c r="A14" s="29" t="s">
        <v>204</v>
      </c>
      <c r="B14" s="30">
        <v>4455801.0025000004</v>
      </c>
      <c r="C14" s="30">
        <v>1329868.3399999999</v>
      </c>
      <c r="D14" s="30">
        <v>5785669.3425000003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826BF-8AAB-450B-ACF3-4B2AC29A5B82}">
  <sheetPr>
    <pageSetUpPr fitToPage="1"/>
  </sheetPr>
  <dimension ref="A1:AW191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9" sqref="A9"/>
    </sheetView>
  </sheetViews>
  <sheetFormatPr baseColWidth="10" defaultColWidth="11.5703125" defaultRowHeight="11.25" x14ac:dyDescent="0.25"/>
  <cols>
    <col min="1" max="1" width="6.7109375" style="1" customWidth="1"/>
    <col min="2" max="2" width="39" style="1" hidden="1" customWidth="1"/>
    <col min="3" max="3" width="20.42578125" style="1" customWidth="1"/>
    <col min="4" max="4" width="30" style="1" customWidth="1"/>
    <col min="5" max="5" width="30.7109375" style="1" customWidth="1"/>
    <col min="6" max="6" width="12.28515625" style="1" customWidth="1"/>
    <col min="7" max="8" width="26.28515625" style="1" customWidth="1"/>
    <col min="9" max="9" width="44.140625" style="1" customWidth="1"/>
    <col min="10" max="10" width="20.140625" style="1" customWidth="1"/>
    <col min="11" max="11" width="30.28515625" style="1" customWidth="1"/>
    <col min="12" max="12" width="18.42578125" style="1" customWidth="1"/>
    <col min="13" max="13" width="20.7109375" style="1" customWidth="1"/>
    <col min="14" max="14" width="23.28515625" style="1" customWidth="1"/>
    <col min="15" max="15" width="13.7109375" style="4" customWidth="1"/>
    <col min="16" max="17" width="11.140625" style="4" customWidth="1"/>
    <col min="18" max="19" width="9.7109375" style="4" customWidth="1"/>
    <col min="20" max="20" width="7.140625" style="4" customWidth="1"/>
    <col min="21" max="21" width="10.140625" style="4" customWidth="1"/>
    <col min="22" max="32" width="9.7109375" style="4" customWidth="1"/>
    <col min="33" max="33" width="11.42578125" style="4" customWidth="1"/>
    <col min="34" max="34" width="10.140625" style="4" customWidth="1"/>
    <col min="35" max="35" width="10" style="1" bestFit="1" customWidth="1"/>
    <col min="36" max="36" width="10.7109375" style="1" customWidth="1"/>
    <col min="37" max="37" width="10" style="1" customWidth="1"/>
    <col min="38" max="38" width="10" style="1" bestFit="1" customWidth="1"/>
    <col min="39" max="39" width="9.28515625" style="1" customWidth="1"/>
    <col min="40" max="40" width="10.140625" style="1" customWidth="1"/>
    <col min="41" max="41" width="10" style="1" bestFit="1" customWidth="1"/>
    <col min="42" max="42" width="9.42578125" style="1" customWidth="1"/>
    <col min="43" max="43" width="9.7109375" style="1" customWidth="1"/>
    <col min="44" max="44" width="11" style="1" customWidth="1"/>
    <col min="45" max="45" width="12.42578125" style="1" customWidth="1"/>
    <col min="46" max="46" width="11.85546875" style="1" customWidth="1"/>
    <col min="47" max="47" width="11.5703125" style="1" customWidth="1"/>
    <col min="48" max="16384" width="11.5703125" style="1"/>
  </cols>
  <sheetData>
    <row r="1" spans="1:48" ht="35.450000000000003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</row>
    <row r="2" spans="1:48" ht="25.15" customHeight="1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</row>
    <row r="3" spans="1:48" ht="15" customHeight="1" x14ac:dyDescent="0.25">
      <c r="G3" s="3"/>
      <c r="H3" s="3"/>
      <c r="J3" s="3"/>
      <c r="K3" s="3"/>
      <c r="M3" s="61"/>
      <c r="N3" s="61"/>
    </row>
    <row r="4" spans="1:48" ht="15" customHeight="1" x14ac:dyDescent="0.25">
      <c r="G4" s="3"/>
      <c r="H4" s="3"/>
      <c r="J4" s="3"/>
      <c r="K4" s="3"/>
      <c r="M4" s="5"/>
      <c r="N4" s="5"/>
    </row>
    <row r="5" spans="1:48" ht="15" customHeight="1" x14ac:dyDescent="0.25">
      <c r="M5" s="5"/>
      <c r="N5" s="5"/>
      <c r="AI5" s="2"/>
      <c r="AK5" s="2"/>
      <c r="AL5" s="2"/>
      <c r="AO5" s="2"/>
      <c r="AR5" s="2"/>
    </row>
    <row r="6" spans="1:48" x14ac:dyDescent="0.25"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8" ht="20.45" customHeight="1" x14ac:dyDescent="0.25">
      <c r="C7" s="62" t="s">
        <v>2</v>
      </c>
      <c r="D7" s="62"/>
      <c r="E7" s="62"/>
      <c r="F7" s="62"/>
      <c r="G7" s="63" t="s">
        <v>3</v>
      </c>
      <c r="H7" s="63"/>
      <c r="I7" s="63"/>
      <c r="J7" s="63"/>
      <c r="K7" s="63"/>
      <c r="L7" s="64" t="s">
        <v>4</v>
      </c>
      <c r="M7" s="64"/>
      <c r="N7" s="64"/>
      <c r="O7" s="26"/>
      <c r="P7" s="58" t="s">
        <v>5</v>
      </c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24"/>
      <c r="AE7" s="24"/>
      <c r="AF7" s="24"/>
      <c r="AG7" s="24"/>
      <c r="AH7" s="24"/>
      <c r="AI7" s="59" t="s">
        <v>121</v>
      </c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25">
        <f>+SUM(AU9:AU191)</f>
        <v>5785669.3425000021</v>
      </c>
      <c r="AV7" s="3" t="s">
        <v>122</v>
      </c>
    </row>
    <row r="8" spans="1:48" ht="33.75" x14ac:dyDescent="0.25">
      <c r="A8" s="7" t="s">
        <v>6</v>
      </c>
      <c r="B8" s="7" t="s">
        <v>251</v>
      </c>
      <c r="C8" s="8" t="s">
        <v>133</v>
      </c>
      <c r="D8" s="8" t="s">
        <v>134</v>
      </c>
      <c r="E8" s="8" t="s">
        <v>135</v>
      </c>
      <c r="F8" s="8" t="s">
        <v>10</v>
      </c>
      <c r="G8" s="8" t="s">
        <v>111</v>
      </c>
      <c r="H8" s="8" t="s">
        <v>268</v>
      </c>
      <c r="I8" s="8" t="s">
        <v>267</v>
      </c>
      <c r="J8" s="8" t="s">
        <v>11</v>
      </c>
      <c r="K8" s="8" t="s">
        <v>12</v>
      </c>
      <c r="L8" s="8" t="s">
        <v>13</v>
      </c>
      <c r="M8" s="8" t="s">
        <v>14</v>
      </c>
      <c r="N8" s="8" t="s">
        <v>15</v>
      </c>
      <c r="O8" s="8" t="s">
        <v>16</v>
      </c>
      <c r="P8" s="8" t="s">
        <v>17</v>
      </c>
      <c r="Q8" s="8" t="s">
        <v>18</v>
      </c>
      <c r="R8" s="8" t="s">
        <v>19</v>
      </c>
      <c r="S8" s="8" t="s">
        <v>20</v>
      </c>
      <c r="T8" s="8" t="s">
        <v>21</v>
      </c>
      <c r="U8" s="8" t="s">
        <v>22</v>
      </c>
      <c r="V8" s="8" t="s">
        <v>23</v>
      </c>
      <c r="W8" s="8" t="s">
        <v>24</v>
      </c>
      <c r="X8" s="8" t="s">
        <v>25</v>
      </c>
      <c r="Y8" s="8" t="s">
        <v>26</v>
      </c>
      <c r="Z8" s="8" t="s">
        <v>27</v>
      </c>
      <c r="AA8" s="8" t="s">
        <v>28</v>
      </c>
      <c r="AB8" s="8" t="s">
        <v>29</v>
      </c>
      <c r="AC8" s="8" t="s">
        <v>30</v>
      </c>
      <c r="AD8" s="8" t="s">
        <v>31</v>
      </c>
      <c r="AE8" s="8" t="s">
        <v>32</v>
      </c>
      <c r="AF8" s="8" t="s">
        <v>33</v>
      </c>
      <c r="AG8" s="8" t="s">
        <v>34</v>
      </c>
      <c r="AH8" s="8" t="s">
        <v>69</v>
      </c>
      <c r="AI8" s="8" t="s">
        <v>35</v>
      </c>
      <c r="AJ8" s="8" t="s">
        <v>36</v>
      </c>
      <c r="AK8" s="8" t="s">
        <v>37</v>
      </c>
      <c r="AL8" s="8" t="s">
        <v>38</v>
      </c>
      <c r="AM8" s="8" t="s">
        <v>39</v>
      </c>
      <c r="AN8" s="8" t="s">
        <v>40</v>
      </c>
      <c r="AO8" s="8" t="s">
        <v>41</v>
      </c>
      <c r="AP8" s="8" t="s">
        <v>42</v>
      </c>
      <c r="AQ8" s="8" t="s">
        <v>43</v>
      </c>
      <c r="AR8" s="8" t="s">
        <v>44</v>
      </c>
      <c r="AS8" s="8" t="s">
        <v>45</v>
      </c>
      <c r="AT8" s="8" t="s">
        <v>46</v>
      </c>
      <c r="AU8" s="8" t="s">
        <v>68</v>
      </c>
    </row>
    <row r="9" spans="1:48" ht="78.75" x14ac:dyDescent="0.25">
      <c r="A9" s="33">
        <v>1</v>
      </c>
      <c r="B9" s="34" t="str">
        <f>+CONCATENATE(MID(Q9,1,4)," ",MID(R9,1,2)," ",T9," ",V9," ",Y9," ",AA9," ",AB9," ",AC9)</f>
        <v>0004 84 005 001 730204 001 0000 0000</v>
      </c>
      <c r="C9" s="35" t="s">
        <v>47</v>
      </c>
      <c r="D9" s="36" t="s">
        <v>47</v>
      </c>
      <c r="E9" s="9"/>
      <c r="F9" s="9"/>
      <c r="G9" s="37" t="s">
        <v>114</v>
      </c>
      <c r="H9" s="37" t="s">
        <v>271</v>
      </c>
      <c r="I9" s="37" t="s">
        <v>220</v>
      </c>
      <c r="J9" s="38">
        <v>1</v>
      </c>
      <c r="K9" s="39" t="s">
        <v>136</v>
      </c>
      <c r="L9" s="9" t="s">
        <v>175</v>
      </c>
      <c r="M9" s="13" t="s">
        <v>176</v>
      </c>
      <c r="N9" s="9" t="s">
        <v>266</v>
      </c>
      <c r="O9" s="9">
        <v>2025</v>
      </c>
      <c r="P9" s="9">
        <v>177</v>
      </c>
      <c r="Q9" s="9" t="s">
        <v>48</v>
      </c>
      <c r="R9" s="9" t="s">
        <v>131</v>
      </c>
      <c r="S9" s="13" t="s">
        <v>180</v>
      </c>
      <c r="T9" s="13" t="s">
        <v>263</v>
      </c>
      <c r="U9" s="9" t="s">
        <v>49</v>
      </c>
      <c r="V9" s="40" t="s">
        <v>179</v>
      </c>
      <c r="W9" s="9">
        <v>0</v>
      </c>
      <c r="X9" s="9" t="str">
        <f>+MID(Y9,1,2)</f>
        <v>73</v>
      </c>
      <c r="Y9" s="37">
        <v>730204</v>
      </c>
      <c r="Z9" s="37">
        <v>1701</v>
      </c>
      <c r="AA9" s="40" t="s">
        <v>179</v>
      </c>
      <c r="AB9" s="40" t="s">
        <v>181</v>
      </c>
      <c r="AC9" s="40" t="s">
        <v>181</v>
      </c>
      <c r="AD9" s="37" t="s">
        <v>182</v>
      </c>
      <c r="AE9" s="37" t="s">
        <v>183</v>
      </c>
      <c r="AF9" s="37" t="s">
        <v>183</v>
      </c>
      <c r="AG9" s="39" t="s">
        <v>185</v>
      </c>
      <c r="AH9" s="37" t="s">
        <v>186</v>
      </c>
      <c r="AI9" s="14"/>
      <c r="AJ9" s="14"/>
      <c r="AK9" s="14"/>
      <c r="AL9" s="14"/>
      <c r="AM9" s="14">
        <v>600</v>
      </c>
      <c r="AN9" s="14"/>
      <c r="AO9" s="14"/>
      <c r="AP9" s="14"/>
      <c r="AQ9" s="14"/>
      <c r="AR9" s="14"/>
      <c r="AS9" s="14"/>
      <c r="AT9" s="14"/>
      <c r="AU9" s="15">
        <f>+SUM(AI9:AT9)</f>
        <v>600</v>
      </c>
    </row>
    <row r="10" spans="1:48" ht="78.75" x14ac:dyDescent="0.25">
      <c r="A10" s="33">
        <v>2</v>
      </c>
      <c r="B10" s="34" t="str">
        <f t="shared" ref="B10:B73" si="0">+CONCATENATE(MID(Q10,1,4)," ",MID(R10,1,2)," ",T10," ",V10," ",Y10," ",AA10," ",AB10," ",AC10)</f>
        <v>0004 84 005 001 730207 001 0000 0000</v>
      </c>
      <c r="C10" s="41" t="s">
        <v>47</v>
      </c>
      <c r="D10" s="39" t="s">
        <v>47</v>
      </c>
      <c r="E10" s="9"/>
      <c r="F10" s="9"/>
      <c r="G10" s="37" t="s">
        <v>114</v>
      </c>
      <c r="H10" s="37" t="s">
        <v>271</v>
      </c>
      <c r="I10" s="37" t="s">
        <v>221</v>
      </c>
      <c r="J10" s="38">
        <v>1</v>
      </c>
      <c r="K10" s="39" t="s">
        <v>136</v>
      </c>
      <c r="L10" s="9" t="s">
        <v>175</v>
      </c>
      <c r="M10" s="13" t="s">
        <v>176</v>
      </c>
      <c r="N10" s="9" t="s">
        <v>266</v>
      </c>
      <c r="O10" s="9">
        <v>2025</v>
      </c>
      <c r="P10" s="9">
        <v>177</v>
      </c>
      <c r="Q10" s="9" t="s">
        <v>48</v>
      </c>
      <c r="R10" s="9" t="s">
        <v>131</v>
      </c>
      <c r="S10" s="13" t="s">
        <v>180</v>
      </c>
      <c r="T10" s="13" t="s">
        <v>263</v>
      </c>
      <c r="U10" s="9" t="s">
        <v>49</v>
      </c>
      <c r="V10" s="40" t="s">
        <v>179</v>
      </c>
      <c r="W10" s="9">
        <v>0</v>
      </c>
      <c r="X10" s="9" t="str">
        <f t="shared" ref="X10:X68" si="1">+MID(Y10,1,2)</f>
        <v>73</v>
      </c>
      <c r="Y10" s="37">
        <v>730207</v>
      </c>
      <c r="Z10" s="37">
        <v>1701</v>
      </c>
      <c r="AA10" s="40" t="s">
        <v>179</v>
      </c>
      <c r="AB10" s="40" t="s">
        <v>181</v>
      </c>
      <c r="AC10" s="40" t="s">
        <v>181</v>
      </c>
      <c r="AD10" s="37" t="s">
        <v>182</v>
      </c>
      <c r="AE10" s="37" t="s">
        <v>183</v>
      </c>
      <c r="AF10" s="37" t="s">
        <v>183</v>
      </c>
      <c r="AG10" s="39" t="s">
        <v>185</v>
      </c>
      <c r="AH10" s="42" t="s">
        <v>186</v>
      </c>
      <c r="AI10" s="14"/>
      <c r="AJ10" s="14"/>
      <c r="AK10" s="14"/>
      <c r="AL10" s="14"/>
      <c r="AM10" s="14">
        <v>2032</v>
      </c>
      <c r="AN10" s="14"/>
      <c r="AO10" s="14"/>
      <c r="AP10" s="14"/>
      <c r="AQ10" s="14"/>
      <c r="AR10" s="14"/>
      <c r="AS10" s="14"/>
      <c r="AT10" s="14"/>
      <c r="AU10" s="15">
        <f t="shared" ref="AU10:AU73" si="2">+SUM(AI10:AT10)</f>
        <v>2032</v>
      </c>
    </row>
    <row r="11" spans="1:48" ht="78.75" x14ac:dyDescent="0.25">
      <c r="A11" s="33">
        <v>3</v>
      </c>
      <c r="B11" s="34" t="str">
        <f t="shared" si="0"/>
        <v>0004 84 005 001 730207 001 0000 0000</v>
      </c>
      <c r="C11" s="41" t="s">
        <v>47</v>
      </c>
      <c r="D11" s="39" t="s">
        <v>47</v>
      </c>
      <c r="E11" s="9"/>
      <c r="F11" s="9"/>
      <c r="G11" s="37" t="s">
        <v>114</v>
      </c>
      <c r="H11" s="37" t="s">
        <v>271</v>
      </c>
      <c r="I11" s="37" t="s">
        <v>137</v>
      </c>
      <c r="J11" s="38">
        <v>1</v>
      </c>
      <c r="K11" s="39" t="s">
        <v>136</v>
      </c>
      <c r="L11" s="9" t="s">
        <v>175</v>
      </c>
      <c r="M11" s="13" t="s">
        <v>176</v>
      </c>
      <c r="N11" s="9" t="s">
        <v>266</v>
      </c>
      <c r="O11" s="9">
        <v>2025</v>
      </c>
      <c r="P11" s="9">
        <v>177</v>
      </c>
      <c r="Q11" s="9" t="s">
        <v>48</v>
      </c>
      <c r="R11" s="9" t="s">
        <v>131</v>
      </c>
      <c r="S11" s="13" t="s">
        <v>180</v>
      </c>
      <c r="T11" s="13" t="s">
        <v>263</v>
      </c>
      <c r="U11" s="9" t="s">
        <v>49</v>
      </c>
      <c r="V11" s="40" t="s">
        <v>179</v>
      </c>
      <c r="W11" s="9">
        <v>0</v>
      </c>
      <c r="X11" s="9" t="str">
        <f t="shared" si="1"/>
        <v>73</v>
      </c>
      <c r="Y11" s="37">
        <v>730207</v>
      </c>
      <c r="Z11" s="37">
        <v>1701</v>
      </c>
      <c r="AA11" s="40" t="s">
        <v>179</v>
      </c>
      <c r="AB11" s="40" t="s">
        <v>181</v>
      </c>
      <c r="AC11" s="40" t="s">
        <v>181</v>
      </c>
      <c r="AD11" s="37" t="s">
        <v>182</v>
      </c>
      <c r="AE11" s="37" t="s">
        <v>183</v>
      </c>
      <c r="AF11" s="37" t="s">
        <v>183</v>
      </c>
      <c r="AG11" s="39" t="s">
        <v>187</v>
      </c>
      <c r="AH11" s="37" t="s">
        <v>186</v>
      </c>
      <c r="AI11" s="14"/>
      <c r="AJ11" s="14">
        <f>6239.25-0.25</f>
        <v>6239</v>
      </c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>
        <f t="shared" si="2"/>
        <v>6239</v>
      </c>
    </row>
    <row r="12" spans="1:48" ht="78.75" x14ac:dyDescent="0.25">
      <c r="A12" s="33">
        <v>4</v>
      </c>
      <c r="B12" s="34" t="str">
        <f t="shared" si="0"/>
        <v>0004 84 005 001 730301 001 0000 0000</v>
      </c>
      <c r="C12" s="41" t="s">
        <v>47</v>
      </c>
      <c r="D12" s="39" t="s">
        <v>47</v>
      </c>
      <c r="E12" s="9"/>
      <c r="F12" s="9"/>
      <c r="G12" s="37" t="s">
        <v>114</v>
      </c>
      <c r="H12" s="37" t="s">
        <v>271</v>
      </c>
      <c r="I12" s="37" t="s">
        <v>138</v>
      </c>
      <c r="J12" s="38">
        <v>1</v>
      </c>
      <c r="K12" s="39" t="s">
        <v>136</v>
      </c>
      <c r="L12" s="9" t="s">
        <v>175</v>
      </c>
      <c r="M12" s="13" t="s">
        <v>176</v>
      </c>
      <c r="N12" s="9" t="s">
        <v>266</v>
      </c>
      <c r="O12" s="9">
        <v>2025</v>
      </c>
      <c r="P12" s="9">
        <v>177</v>
      </c>
      <c r="Q12" s="9" t="s">
        <v>48</v>
      </c>
      <c r="R12" s="9" t="s">
        <v>131</v>
      </c>
      <c r="S12" s="13" t="s">
        <v>180</v>
      </c>
      <c r="T12" s="13" t="s">
        <v>263</v>
      </c>
      <c r="U12" s="9" t="s">
        <v>49</v>
      </c>
      <c r="V12" s="40" t="s">
        <v>179</v>
      </c>
      <c r="W12" s="9">
        <v>0</v>
      </c>
      <c r="X12" s="9" t="str">
        <f t="shared" si="1"/>
        <v>73</v>
      </c>
      <c r="Y12" s="37">
        <v>730301</v>
      </c>
      <c r="Z12" s="37">
        <v>1701</v>
      </c>
      <c r="AA12" s="40" t="s">
        <v>179</v>
      </c>
      <c r="AB12" s="40" t="s">
        <v>181</v>
      </c>
      <c r="AC12" s="40" t="s">
        <v>181</v>
      </c>
      <c r="AD12" s="37" t="s">
        <v>182</v>
      </c>
      <c r="AE12" s="37" t="s">
        <v>183</v>
      </c>
      <c r="AF12" s="37" t="s">
        <v>183</v>
      </c>
      <c r="AG12" s="39" t="s">
        <v>185</v>
      </c>
      <c r="AH12" s="37" t="s">
        <v>186</v>
      </c>
      <c r="AI12" s="14"/>
      <c r="AJ12" s="14"/>
      <c r="AK12" s="14"/>
      <c r="AL12" s="14">
        <v>800</v>
      </c>
      <c r="AM12" s="14"/>
      <c r="AN12" s="14"/>
      <c r="AO12" s="14"/>
      <c r="AP12" s="14"/>
      <c r="AQ12" s="14">
        <v>1200</v>
      </c>
      <c r="AR12" s="14"/>
      <c r="AS12" s="14"/>
      <c r="AT12" s="14"/>
      <c r="AU12" s="15">
        <f t="shared" si="2"/>
        <v>2000</v>
      </c>
    </row>
    <row r="13" spans="1:48" ht="78.75" x14ac:dyDescent="0.25">
      <c r="A13" s="33">
        <v>5</v>
      </c>
      <c r="B13" s="34" t="str">
        <f t="shared" si="0"/>
        <v>0004 84 005 001 730301 001 0000 0000</v>
      </c>
      <c r="C13" s="41" t="s">
        <v>47</v>
      </c>
      <c r="D13" s="39" t="s">
        <v>47</v>
      </c>
      <c r="E13" s="9"/>
      <c r="F13" s="9"/>
      <c r="G13" s="37" t="s">
        <v>114</v>
      </c>
      <c r="H13" s="37" t="s">
        <v>271</v>
      </c>
      <c r="I13" s="37" t="s">
        <v>222</v>
      </c>
      <c r="J13" s="38">
        <v>1</v>
      </c>
      <c r="K13" s="39" t="s">
        <v>136</v>
      </c>
      <c r="L13" s="9" t="s">
        <v>175</v>
      </c>
      <c r="M13" s="13" t="s">
        <v>176</v>
      </c>
      <c r="N13" s="9" t="s">
        <v>266</v>
      </c>
      <c r="O13" s="9">
        <v>2025</v>
      </c>
      <c r="P13" s="9">
        <v>177</v>
      </c>
      <c r="Q13" s="9" t="s">
        <v>48</v>
      </c>
      <c r="R13" s="9" t="s">
        <v>131</v>
      </c>
      <c r="S13" s="13" t="s">
        <v>180</v>
      </c>
      <c r="T13" s="13" t="s">
        <v>263</v>
      </c>
      <c r="U13" s="9" t="s">
        <v>49</v>
      </c>
      <c r="V13" s="40" t="s">
        <v>179</v>
      </c>
      <c r="W13" s="9">
        <v>0</v>
      </c>
      <c r="X13" s="9" t="str">
        <f t="shared" si="1"/>
        <v>73</v>
      </c>
      <c r="Y13" s="37">
        <v>730301</v>
      </c>
      <c r="Z13" s="37">
        <v>1701</v>
      </c>
      <c r="AA13" s="40" t="s">
        <v>179</v>
      </c>
      <c r="AB13" s="40" t="s">
        <v>181</v>
      </c>
      <c r="AC13" s="40" t="s">
        <v>181</v>
      </c>
      <c r="AD13" s="37" t="s">
        <v>182</v>
      </c>
      <c r="AE13" s="37" t="s">
        <v>183</v>
      </c>
      <c r="AF13" s="37" t="s">
        <v>183</v>
      </c>
      <c r="AG13" s="39" t="s">
        <v>185</v>
      </c>
      <c r="AH13" s="37" t="s">
        <v>186</v>
      </c>
      <c r="AI13" s="14"/>
      <c r="AJ13" s="14"/>
      <c r="AK13" s="14"/>
      <c r="AL13" s="14">
        <v>70</v>
      </c>
      <c r="AM13" s="14"/>
      <c r="AN13" s="14"/>
      <c r="AO13" s="14"/>
      <c r="AP13" s="14"/>
      <c r="AQ13" s="14">
        <v>152</v>
      </c>
      <c r="AR13" s="14"/>
      <c r="AS13" s="14"/>
      <c r="AT13" s="14"/>
      <c r="AU13" s="15">
        <f t="shared" si="2"/>
        <v>222</v>
      </c>
    </row>
    <row r="14" spans="1:48" ht="78.75" x14ac:dyDescent="0.25">
      <c r="A14" s="33">
        <v>6</v>
      </c>
      <c r="B14" s="34" t="str">
        <f t="shared" si="0"/>
        <v>0004 84 005 001 730303 001 0000 0000</v>
      </c>
      <c r="C14" s="41" t="s">
        <v>47</v>
      </c>
      <c r="D14" s="39" t="s">
        <v>47</v>
      </c>
      <c r="E14" s="9"/>
      <c r="F14" s="9"/>
      <c r="G14" s="37" t="s">
        <v>114</v>
      </c>
      <c r="H14" s="37" t="s">
        <v>271</v>
      </c>
      <c r="I14" s="37" t="s">
        <v>139</v>
      </c>
      <c r="J14" s="38">
        <v>1</v>
      </c>
      <c r="K14" s="39" t="s">
        <v>136</v>
      </c>
      <c r="L14" s="9" t="s">
        <v>175</v>
      </c>
      <c r="M14" s="13" t="s">
        <v>176</v>
      </c>
      <c r="N14" s="9" t="s">
        <v>266</v>
      </c>
      <c r="O14" s="9">
        <v>2025</v>
      </c>
      <c r="P14" s="9">
        <v>177</v>
      </c>
      <c r="Q14" s="9" t="s">
        <v>48</v>
      </c>
      <c r="R14" s="9" t="s">
        <v>131</v>
      </c>
      <c r="S14" s="13" t="s">
        <v>180</v>
      </c>
      <c r="T14" s="13" t="s">
        <v>263</v>
      </c>
      <c r="U14" s="9" t="s">
        <v>49</v>
      </c>
      <c r="V14" s="40" t="s">
        <v>179</v>
      </c>
      <c r="W14" s="9">
        <v>0</v>
      </c>
      <c r="X14" s="9" t="str">
        <f t="shared" si="1"/>
        <v>73</v>
      </c>
      <c r="Y14" s="37">
        <v>730303</v>
      </c>
      <c r="Z14" s="37">
        <v>1701</v>
      </c>
      <c r="AA14" s="40" t="s">
        <v>179</v>
      </c>
      <c r="AB14" s="40" t="s">
        <v>181</v>
      </c>
      <c r="AC14" s="40" t="s">
        <v>181</v>
      </c>
      <c r="AD14" s="37" t="s">
        <v>182</v>
      </c>
      <c r="AE14" s="37" t="s">
        <v>183</v>
      </c>
      <c r="AF14" s="37" t="s">
        <v>183</v>
      </c>
      <c r="AG14" s="39" t="s">
        <v>185</v>
      </c>
      <c r="AH14" s="37" t="s">
        <v>186</v>
      </c>
      <c r="AI14" s="14"/>
      <c r="AJ14" s="14"/>
      <c r="AK14" s="14"/>
      <c r="AL14" s="14">
        <v>320</v>
      </c>
      <c r="AM14" s="14">
        <v>320</v>
      </c>
      <c r="AN14" s="14">
        <v>320</v>
      </c>
      <c r="AO14" s="14">
        <v>320</v>
      </c>
      <c r="AP14" s="14">
        <v>320</v>
      </c>
      <c r="AQ14" s="14">
        <v>320</v>
      </c>
      <c r="AR14" s="14">
        <v>320</v>
      </c>
      <c r="AS14" s="14">
        <v>320</v>
      </c>
      <c r="AT14" s="14">
        <v>240</v>
      </c>
      <c r="AU14" s="15">
        <f t="shared" si="2"/>
        <v>2800</v>
      </c>
    </row>
    <row r="15" spans="1:48" ht="78.75" x14ac:dyDescent="0.25">
      <c r="A15" s="33">
        <v>7</v>
      </c>
      <c r="B15" s="34" t="str">
        <f t="shared" si="0"/>
        <v>0004 84 005 001 730303 001 0000 0000</v>
      </c>
      <c r="C15" s="41" t="s">
        <v>47</v>
      </c>
      <c r="D15" s="39" t="s">
        <v>47</v>
      </c>
      <c r="E15" s="9"/>
      <c r="F15" s="9"/>
      <c r="G15" s="37" t="s">
        <v>114</v>
      </c>
      <c r="H15" s="37" t="s">
        <v>271</v>
      </c>
      <c r="I15" s="37" t="s">
        <v>140</v>
      </c>
      <c r="J15" s="38">
        <v>1</v>
      </c>
      <c r="K15" s="39" t="s">
        <v>136</v>
      </c>
      <c r="L15" s="9" t="s">
        <v>175</v>
      </c>
      <c r="M15" s="13" t="s">
        <v>176</v>
      </c>
      <c r="N15" s="9" t="s">
        <v>266</v>
      </c>
      <c r="O15" s="9">
        <v>2025</v>
      </c>
      <c r="P15" s="9">
        <v>177</v>
      </c>
      <c r="Q15" s="9" t="s">
        <v>48</v>
      </c>
      <c r="R15" s="9" t="s">
        <v>131</v>
      </c>
      <c r="S15" s="13" t="s">
        <v>180</v>
      </c>
      <c r="T15" s="13" t="s">
        <v>263</v>
      </c>
      <c r="U15" s="9" t="s">
        <v>49</v>
      </c>
      <c r="V15" s="40" t="s">
        <v>179</v>
      </c>
      <c r="W15" s="9">
        <v>0</v>
      </c>
      <c r="X15" s="9" t="str">
        <f t="shared" si="1"/>
        <v>73</v>
      </c>
      <c r="Y15" s="37">
        <v>730303</v>
      </c>
      <c r="Z15" s="37">
        <v>1701</v>
      </c>
      <c r="AA15" s="40" t="s">
        <v>179</v>
      </c>
      <c r="AB15" s="40" t="s">
        <v>181</v>
      </c>
      <c r="AC15" s="40" t="s">
        <v>181</v>
      </c>
      <c r="AD15" s="37" t="s">
        <v>182</v>
      </c>
      <c r="AE15" s="37" t="s">
        <v>183</v>
      </c>
      <c r="AF15" s="37" t="s">
        <v>183</v>
      </c>
      <c r="AG15" s="39" t="s">
        <v>187</v>
      </c>
      <c r="AH15" s="37" t="s">
        <v>186</v>
      </c>
      <c r="AI15" s="14"/>
      <c r="AJ15" s="14">
        <f>3260.75+0.25</f>
        <v>3261</v>
      </c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>
        <f t="shared" si="2"/>
        <v>3261</v>
      </c>
    </row>
    <row r="16" spans="1:48" ht="78.75" x14ac:dyDescent="0.25">
      <c r="A16" s="33">
        <v>8</v>
      </c>
      <c r="B16" s="34" t="str">
        <f t="shared" si="0"/>
        <v>0004 84 005 001 730601 001 0000 0000</v>
      </c>
      <c r="C16" s="35" t="s">
        <v>47</v>
      </c>
      <c r="D16" s="36" t="s">
        <v>47</v>
      </c>
      <c r="E16" s="9"/>
      <c r="F16" s="9"/>
      <c r="G16" s="37" t="s">
        <v>114</v>
      </c>
      <c r="H16" s="37" t="s">
        <v>271</v>
      </c>
      <c r="I16" s="37" t="s">
        <v>141</v>
      </c>
      <c r="J16" s="38">
        <v>1</v>
      </c>
      <c r="K16" s="39" t="s">
        <v>136</v>
      </c>
      <c r="L16" s="9" t="s">
        <v>175</v>
      </c>
      <c r="M16" s="13" t="s">
        <v>176</v>
      </c>
      <c r="N16" s="9" t="s">
        <v>266</v>
      </c>
      <c r="O16" s="9">
        <v>2025</v>
      </c>
      <c r="P16" s="9">
        <v>177</v>
      </c>
      <c r="Q16" s="9" t="s">
        <v>48</v>
      </c>
      <c r="R16" s="9" t="s">
        <v>131</v>
      </c>
      <c r="S16" s="13" t="s">
        <v>180</v>
      </c>
      <c r="T16" s="13" t="s">
        <v>263</v>
      </c>
      <c r="U16" s="9" t="s">
        <v>49</v>
      </c>
      <c r="V16" s="40" t="s">
        <v>179</v>
      </c>
      <c r="W16" s="9">
        <v>0</v>
      </c>
      <c r="X16" s="9" t="str">
        <f t="shared" si="1"/>
        <v>73</v>
      </c>
      <c r="Y16" s="37">
        <v>730601</v>
      </c>
      <c r="Z16" s="37">
        <v>1701</v>
      </c>
      <c r="AA16" s="40" t="s">
        <v>179</v>
      </c>
      <c r="AB16" s="40" t="s">
        <v>181</v>
      </c>
      <c r="AC16" s="40" t="s">
        <v>181</v>
      </c>
      <c r="AD16" s="37" t="s">
        <v>182</v>
      </c>
      <c r="AE16" s="37" t="s">
        <v>183</v>
      </c>
      <c r="AF16" s="37" t="s">
        <v>183</v>
      </c>
      <c r="AG16" s="39" t="s">
        <v>187</v>
      </c>
      <c r="AH16" s="37" t="s">
        <v>186</v>
      </c>
      <c r="AI16" s="14"/>
      <c r="AJ16" s="14">
        <v>5550</v>
      </c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>
        <f t="shared" si="2"/>
        <v>5550</v>
      </c>
    </row>
    <row r="17" spans="1:47" ht="78.75" x14ac:dyDescent="0.25">
      <c r="A17" s="33">
        <v>9</v>
      </c>
      <c r="B17" s="34" t="str">
        <f t="shared" si="0"/>
        <v>0004 84 005 001 730606 001 0000 0000</v>
      </c>
      <c r="C17" s="41" t="s">
        <v>47</v>
      </c>
      <c r="D17" s="39" t="s">
        <v>47</v>
      </c>
      <c r="E17" s="9"/>
      <c r="F17" s="9"/>
      <c r="G17" s="37" t="s">
        <v>114</v>
      </c>
      <c r="H17" s="37" t="s">
        <v>271</v>
      </c>
      <c r="I17" s="37" t="s">
        <v>142</v>
      </c>
      <c r="J17" s="38">
        <v>1</v>
      </c>
      <c r="K17" s="39" t="s">
        <v>136</v>
      </c>
      <c r="L17" s="9" t="s">
        <v>175</v>
      </c>
      <c r="M17" s="13" t="s">
        <v>176</v>
      </c>
      <c r="N17" s="9" t="s">
        <v>266</v>
      </c>
      <c r="O17" s="9">
        <v>2025</v>
      </c>
      <c r="P17" s="9">
        <v>177</v>
      </c>
      <c r="Q17" s="9" t="s">
        <v>48</v>
      </c>
      <c r="R17" s="9" t="s">
        <v>131</v>
      </c>
      <c r="S17" s="13" t="s">
        <v>180</v>
      </c>
      <c r="T17" s="13" t="s">
        <v>263</v>
      </c>
      <c r="U17" s="9" t="s">
        <v>49</v>
      </c>
      <c r="V17" s="40" t="s">
        <v>179</v>
      </c>
      <c r="W17" s="9">
        <v>0</v>
      </c>
      <c r="X17" s="9" t="str">
        <f t="shared" si="1"/>
        <v>73</v>
      </c>
      <c r="Y17" s="37">
        <v>730606</v>
      </c>
      <c r="Z17" s="37">
        <v>1701</v>
      </c>
      <c r="AA17" s="40" t="s">
        <v>179</v>
      </c>
      <c r="AB17" s="40" t="s">
        <v>181</v>
      </c>
      <c r="AC17" s="40" t="s">
        <v>181</v>
      </c>
      <c r="AD17" s="37" t="s">
        <v>182</v>
      </c>
      <c r="AE17" s="37" t="s">
        <v>183</v>
      </c>
      <c r="AF17" s="37" t="s">
        <v>183</v>
      </c>
      <c r="AG17" s="39" t="s">
        <v>185</v>
      </c>
      <c r="AH17" s="37" t="s">
        <v>186</v>
      </c>
      <c r="AI17" s="14">
        <v>1972</v>
      </c>
      <c r="AJ17" s="14">
        <v>1972</v>
      </c>
      <c r="AK17" s="14"/>
      <c r="AL17" s="14">
        <v>986</v>
      </c>
      <c r="AM17" s="14">
        <v>986</v>
      </c>
      <c r="AN17" s="14">
        <v>986</v>
      </c>
      <c r="AO17" s="14">
        <v>986</v>
      </c>
      <c r="AP17" s="14">
        <v>986</v>
      </c>
      <c r="AQ17" s="14">
        <v>986</v>
      </c>
      <c r="AR17" s="14">
        <v>986</v>
      </c>
      <c r="AS17" s="14">
        <v>986</v>
      </c>
      <c r="AT17" s="14">
        <v>868</v>
      </c>
      <c r="AU17" s="15">
        <f t="shared" si="2"/>
        <v>12700</v>
      </c>
    </row>
    <row r="18" spans="1:47" ht="78.75" x14ac:dyDescent="0.25">
      <c r="A18" s="33">
        <v>10</v>
      </c>
      <c r="B18" s="34" t="str">
        <f t="shared" si="0"/>
        <v>0004 84 005 001 730606 001 0000 0000</v>
      </c>
      <c r="C18" s="41" t="s">
        <v>47</v>
      </c>
      <c r="D18" s="39" t="s">
        <v>47</v>
      </c>
      <c r="E18" s="9"/>
      <c r="F18" s="9"/>
      <c r="G18" s="37" t="s">
        <v>114</v>
      </c>
      <c r="H18" s="37" t="s">
        <v>271</v>
      </c>
      <c r="I18" s="37" t="s">
        <v>143</v>
      </c>
      <c r="J18" s="38">
        <v>1</v>
      </c>
      <c r="K18" s="39" t="s">
        <v>136</v>
      </c>
      <c r="L18" s="9" t="s">
        <v>175</v>
      </c>
      <c r="M18" s="13" t="s">
        <v>176</v>
      </c>
      <c r="N18" s="9" t="s">
        <v>266</v>
      </c>
      <c r="O18" s="9">
        <v>2025</v>
      </c>
      <c r="P18" s="9">
        <v>177</v>
      </c>
      <c r="Q18" s="9" t="s">
        <v>48</v>
      </c>
      <c r="R18" s="9" t="s">
        <v>131</v>
      </c>
      <c r="S18" s="13" t="s">
        <v>180</v>
      </c>
      <c r="T18" s="13" t="s">
        <v>263</v>
      </c>
      <c r="U18" s="9" t="s">
        <v>49</v>
      </c>
      <c r="V18" s="40" t="s">
        <v>179</v>
      </c>
      <c r="W18" s="9">
        <v>0</v>
      </c>
      <c r="X18" s="9" t="str">
        <f t="shared" si="1"/>
        <v>73</v>
      </c>
      <c r="Y18" s="37">
        <v>730606</v>
      </c>
      <c r="Z18" s="37">
        <v>1701</v>
      </c>
      <c r="AA18" s="40" t="s">
        <v>179</v>
      </c>
      <c r="AB18" s="40" t="s">
        <v>181</v>
      </c>
      <c r="AC18" s="40" t="s">
        <v>181</v>
      </c>
      <c r="AD18" s="37" t="s">
        <v>182</v>
      </c>
      <c r="AE18" s="37" t="s">
        <v>183</v>
      </c>
      <c r="AF18" s="37" t="s">
        <v>183</v>
      </c>
      <c r="AG18" s="39" t="s">
        <v>187</v>
      </c>
      <c r="AH18" s="37" t="s">
        <v>186</v>
      </c>
      <c r="AI18" s="14"/>
      <c r="AJ18" s="14">
        <v>2958</v>
      </c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>
        <f t="shared" si="2"/>
        <v>2958</v>
      </c>
    </row>
    <row r="19" spans="1:47" ht="78.75" x14ac:dyDescent="0.25">
      <c r="A19" s="33">
        <v>11</v>
      </c>
      <c r="B19" s="34" t="str">
        <f t="shared" si="0"/>
        <v>0004 84 005 001 730819 001 0000 0000</v>
      </c>
      <c r="C19" s="41" t="s">
        <v>47</v>
      </c>
      <c r="D19" s="39" t="s">
        <v>47</v>
      </c>
      <c r="E19" s="9"/>
      <c r="F19" s="9"/>
      <c r="G19" s="37" t="s">
        <v>114</v>
      </c>
      <c r="H19" s="37" t="s">
        <v>271</v>
      </c>
      <c r="I19" s="37" t="s">
        <v>144</v>
      </c>
      <c r="J19" s="38">
        <v>1</v>
      </c>
      <c r="K19" s="39" t="s">
        <v>136</v>
      </c>
      <c r="L19" s="9" t="s">
        <v>175</v>
      </c>
      <c r="M19" s="13" t="s">
        <v>176</v>
      </c>
      <c r="N19" s="9" t="s">
        <v>266</v>
      </c>
      <c r="O19" s="9">
        <v>2025</v>
      </c>
      <c r="P19" s="9">
        <v>177</v>
      </c>
      <c r="Q19" s="9" t="s">
        <v>48</v>
      </c>
      <c r="R19" s="9" t="s">
        <v>131</v>
      </c>
      <c r="S19" s="13" t="s">
        <v>180</v>
      </c>
      <c r="T19" s="13" t="s">
        <v>263</v>
      </c>
      <c r="U19" s="9" t="s">
        <v>49</v>
      </c>
      <c r="V19" s="40" t="s">
        <v>179</v>
      </c>
      <c r="W19" s="9">
        <v>0</v>
      </c>
      <c r="X19" s="9" t="str">
        <f t="shared" si="1"/>
        <v>73</v>
      </c>
      <c r="Y19" s="37">
        <v>730819</v>
      </c>
      <c r="Z19" s="37">
        <v>1701</v>
      </c>
      <c r="AA19" s="40" t="s">
        <v>179</v>
      </c>
      <c r="AB19" s="40" t="s">
        <v>181</v>
      </c>
      <c r="AC19" s="40" t="s">
        <v>181</v>
      </c>
      <c r="AD19" s="37" t="s">
        <v>182</v>
      </c>
      <c r="AE19" s="37" t="s">
        <v>183</v>
      </c>
      <c r="AF19" s="37" t="s">
        <v>183</v>
      </c>
      <c r="AG19" s="39" t="s">
        <v>187</v>
      </c>
      <c r="AH19" s="37" t="s">
        <v>186</v>
      </c>
      <c r="AI19" s="14"/>
      <c r="AJ19" s="14">
        <v>647</v>
      </c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>
        <f t="shared" si="2"/>
        <v>647</v>
      </c>
    </row>
    <row r="20" spans="1:47" ht="78.75" x14ac:dyDescent="0.25">
      <c r="A20" s="33">
        <v>12</v>
      </c>
      <c r="B20" s="34" t="str">
        <f t="shared" si="0"/>
        <v>0004 84 005 001 730829 001 0000 0000</v>
      </c>
      <c r="C20" s="41" t="s">
        <v>47</v>
      </c>
      <c r="D20" s="39" t="s">
        <v>47</v>
      </c>
      <c r="E20" s="9"/>
      <c r="F20" s="9"/>
      <c r="G20" s="37" t="s">
        <v>114</v>
      </c>
      <c r="H20" s="37" t="s">
        <v>271</v>
      </c>
      <c r="I20" s="37" t="s">
        <v>145</v>
      </c>
      <c r="J20" s="38">
        <v>1</v>
      </c>
      <c r="K20" s="39" t="s">
        <v>136</v>
      </c>
      <c r="L20" s="9" t="s">
        <v>175</v>
      </c>
      <c r="M20" s="13" t="s">
        <v>176</v>
      </c>
      <c r="N20" s="9" t="s">
        <v>266</v>
      </c>
      <c r="O20" s="9">
        <v>2025</v>
      </c>
      <c r="P20" s="9">
        <v>177</v>
      </c>
      <c r="Q20" s="9" t="s">
        <v>48</v>
      </c>
      <c r="R20" s="9" t="s">
        <v>131</v>
      </c>
      <c r="S20" s="13" t="s">
        <v>180</v>
      </c>
      <c r="T20" s="13" t="s">
        <v>263</v>
      </c>
      <c r="U20" s="9" t="s">
        <v>49</v>
      </c>
      <c r="V20" s="40" t="s">
        <v>179</v>
      </c>
      <c r="W20" s="9">
        <v>0</v>
      </c>
      <c r="X20" s="9" t="str">
        <f t="shared" si="1"/>
        <v>73</v>
      </c>
      <c r="Y20" s="37">
        <v>730829</v>
      </c>
      <c r="Z20" s="37">
        <v>1701</v>
      </c>
      <c r="AA20" s="40" t="s">
        <v>179</v>
      </c>
      <c r="AB20" s="40" t="s">
        <v>181</v>
      </c>
      <c r="AC20" s="40" t="s">
        <v>181</v>
      </c>
      <c r="AD20" s="37" t="s">
        <v>182</v>
      </c>
      <c r="AE20" s="37" t="s">
        <v>183</v>
      </c>
      <c r="AF20" s="37" t="s">
        <v>183</v>
      </c>
      <c r="AG20" s="39" t="s">
        <v>187</v>
      </c>
      <c r="AH20" s="37" t="s">
        <v>186</v>
      </c>
      <c r="AI20" s="14"/>
      <c r="AJ20" s="14">
        <v>3000</v>
      </c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>
        <f t="shared" si="2"/>
        <v>3000</v>
      </c>
    </row>
    <row r="21" spans="1:47" ht="78.75" x14ac:dyDescent="0.25">
      <c r="A21" s="33">
        <v>13</v>
      </c>
      <c r="B21" s="34" t="str">
        <f t="shared" si="0"/>
        <v>0004 84 005 001 730829 001 0000 0000</v>
      </c>
      <c r="C21" s="35" t="s">
        <v>47</v>
      </c>
      <c r="D21" s="36" t="s">
        <v>47</v>
      </c>
      <c r="E21" s="9"/>
      <c r="F21" s="9"/>
      <c r="G21" s="37" t="s">
        <v>114</v>
      </c>
      <c r="H21" s="37" t="s">
        <v>271</v>
      </c>
      <c r="I21" s="37" t="s">
        <v>223</v>
      </c>
      <c r="J21" s="38">
        <v>1</v>
      </c>
      <c r="K21" s="39" t="s">
        <v>136</v>
      </c>
      <c r="L21" s="9" t="s">
        <v>175</v>
      </c>
      <c r="M21" s="13" t="s">
        <v>176</v>
      </c>
      <c r="N21" s="9" t="s">
        <v>266</v>
      </c>
      <c r="O21" s="9">
        <v>2025</v>
      </c>
      <c r="P21" s="9">
        <v>177</v>
      </c>
      <c r="Q21" s="9" t="s">
        <v>48</v>
      </c>
      <c r="R21" s="9" t="s">
        <v>131</v>
      </c>
      <c r="S21" s="13" t="s">
        <v>180</v>
      </c>
      <c r="T21" s="13" t="s">
        <v>263</v>
      </c>
      <c r="U21" s="9" t="s">
        <v>49</v>
      </c>
      <c r="V21" s="40" t="s">
        <v>179</v>
      </c>
      <c r="W21" s="9">
        <v>0</v>
      </c>
      <c r="X21" s="9" t="str">
        <f t="shared" si="1"/>
        <v>73</v>
      </c>
      <c r="Y21" s="37">
        <v>730829</v>
      </c>
      <c r="Z21" s="37">
        <v>1701</v>
      </c>
      <c r="AA21" s="40" t="s">
        <v>179</v>
      </c>
      <c r="AB21" s="40" t="s">
        <v>181</v>
      </c>
      <c r="AC21" s="40" t="s">
        <v>181</v>
      </c>
      <c r="AD21" s="37" t="s">
        <v>182</v>
      </c>
      <c r="AE21" s="37" t="s">
        <v>183</v>
      </c>
      <c r="AF21" s="37" t="s">
        <v>183</v>
      </c>
      <c r="AG21" s="39" t="s">
        <v>185</v>
      </c>
      <c r="AH21" s="37" t="s">
        <v>186</v>
      </c>
      <c r="AI21" s="14"/>
      <c r="AJ21" s="14"/>
      <c r="AK21" s="14"/>
      <c r="AL21" s="14"/>
      <c r="AM21" s="14">
        <v>1180</v>
      </c>
      <c r="AN21" s="14"/>
      <c r="AO21" s="14"/>
      <c r="AP21" s="14"/>
      <c r="AQ21" s="14"/>
      <c r="AR21" s="14"/>
      <c r="AS21" s="14"/>
      <c r="AT21" s="14"/>
      <c r="AU21" s="15">
        <f t="shared" si="2"/>
        <v>1180</v>
      </c>
    </row>
    <row r="22" spans="1:47" ht="78.75" x14ac:dyDescent="0.25">
      <c r="A22" s="33">
        <v>14</v>
      </c>
      <c r="B22" s="34" t="str">
        <f t="shared" si="0"/>
        <v>0004 84 005 001 730829 001 0000 0000</v>
      </c>
      <c r="C22" s="35" t="s">
        <v>47</v>
      </c>
      <c r="D22" s="36" t="s">
        <v>47</v>
      </c>
      <c r="E22" s="9"/>
      <c r="F22" s="9"/>
      <c r="G22" s="37" t="s">
        <v>114</v>
      </c>
      <c r="H22" s="37" t="s">
        <v>271</v>
      </c>
      <c r="I22" s="37" t="s">
        <v>146</v>
      </c>
      <c r="J22" s="38">
        <v>1</v>
      </c>
      <c r="K22" s="39" t="s">
        <v>136</v>
      </c>
      <c r="L22" s="9" t="s">
        <v>175</v>
      </c>
      <c r="M22" s="13" t="s">
        <v>176</v>
      </c>
      <c r="N22" s="9" t="s">
        <v>266</v>
      </c>
      <c r="O22" s="9">
        <v>2025</v>
      </c>
      <c r="P22" s="9">
        <v>177</v>
      </c>
      <c r="Q22" s="9" t="s">
        <v>48</v>
      </c>
      <c r="R22" s="9" t="s">
        <v>131</v>
      </c>
      <c r="S22" s="13" t="s">
        <v>180</v>
      </c>
      <c r="T22" s="13" t="s">
        <v>263</v>
      </c>
      <c r="U22" s="9" t="s">
        <v>49</v>
      </c>
      <c r="V22" s="40" t="s">
        <v>179</v>
      </c>
      <c r="W22" s="9">
        <v>0</v>
      </c>
      <c r="X22" s="9" t="str">
        <f t="shared" si="1"/>
        <v>73</v>
      </c>
      <c r="Y22" s="37">
        <v>730829</v>
      </c>
      <c r="Z22" s="37">
        <v>1701</v>
      </c>
      <c r="AA22" s="40" t="s">
        <v>179</v>
      </c>
      <c r="AB22" s="40" t="s">
        <v>181</v>
      </c>
      <c r="AC22" s="40" t="s">
        <v>181</v>
      </c>
      <c r="AD22" s="37" t="s">
        <v>182</v>
      </c>
      <c r="AE22" s="37" t="s">
        <v>183</v>
      </c>
      <c r="AF22" s="37" t="s">
        <v>183</v>
      </c>
      <c r="AG22" s="39" t="s">
        <v>187</v>
      </c>
      <c r="AH22" s="37" t="s">
        <v>186</v>
      </c>
      <c r="AI22" s="14"/>
      <c r="AJ22" s="14">
        <v>0</v>
      </c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5">
        <f t="shared" si="2"/>
        <v>0</v>
      </c>
    </row>
    <row r="23" spans="1:47" ht="78.75" x14ac:dyDescent="0.25">
      <c r="A23" s="33">
        <v>15</v>
      </c>
      <c r="B23" s="34" t="str">
        <f t="shared" si="0"/>
        <v>0004 84 005 001 840104 001 0000 0000</v>
      </c>
      <c r="C23" s="41" t="s">
        <v>47</v>
      </c>
      <c r="D23" s="39" t="s">
        <v>47</v>
      </c>
      <c r="E23" s="9"/>
      <c r="F23" s="9"/>
      <c r="G23" s="37" t="s">
        <v>114</v>
      </c>
      <c r="H23" s="37" t="s">
        <v>271</v>
      </c>
      <c r="I23" s="37" t="s">
        <v>224</v>
      </c>
      <c r="J23" s="38">
        <v>1</v>
      </c>
      <c r="K23" s="39" t="s">
        <v>136</v>
      </c>
      <c r="L23" s="9" t="s">
        <v>175</v>
      </c>
      <c r="M23" s="13" t="s">
        <v>176</v>
      </c>
      <c r="N23" s="9" t="s">
        <v>266</v>
      </c>
      <c r="O23" s="9">
        <v>2025</v>
      </c>
      <c r="P23" s="9">
        <v>177</v>
      </c>
      <c r="Q23" s="9" t="s">
        <v>48</v>
      </c>
      <c r="R23" s="9" t="s">
        <v>131</v>
      </c>
      <c r="S23" s="13" t="s">
        <v>180</v>
      </c>
      <c r="T23" s="13" t="s">
        <v>263</v>
      </c>
      <c r="U23" s="9" t="s">
        <v>49</v>
      </c>
      <c r="V23" s="40" t="s">
        <v>179</v>
      </c>
      <c r="W23" s="9">
        <v>0</v>
      </c>
      <c r="X23" s="9" t="str">
        <f t="shared" si="1"/>
        <v>84</v>
      </c>
      <c r="Y23" s="37">
        <v>840104</v>
      </c>
      <c r="Z23" s="37">
        <v>1701</v>
      </c>
      <c r="AA23" s="40" t="s">
        <v>179</v>
      </c>
      <c r="AB23" s="40" t="s">
        <v>181</v>
      </c>
      <c r="AC23" s="40" t="s">
        <v>181</v>
      </c>
      <c r="AD23" s="37" t="s">
        <v>182</v>
      </c>
      <c r="AE23" s="37" t="s">
        <v>183</v>
      </c>
      <c r="AF23" s="37" t="s">
        <v>183</v>
      </c>
      <c r="AG23" s="39" t="s">
        <v>185</v>
      </c>
      <c r="AH23" s="37" t="s">
        <v>186</v>
      </c>
      <c r="AI23" s="14"/>
      <c r="AJ23" s="14"/>
      <c r="AK23" s="14"/>
      <c r="AL23" s="14"/>
      <c r="AM23" s="14"/>
      <c r="AN23" s="14">
        <v>7322.48</v>
      </c>
      <c r="AO23" s="14"/>
      <c r="AP23" s="14"/>
      <c r="AQ23" s="14"/>
      <c r="AR23" s="14"/>
      <c r="AS23" s="14"/>
      <c r="AT23" s="14"/>
      <c r="AU23" s="15">
        <f t="shared" si="2"/>
        <v>7322.48</v>
      </c>
    </row>
    <row r="24" spans="1:47" ht="78.75" x14ac:dyDescent="0.25">
      <c r="A24" s="33">
        <v>16</v>
      </c>
      <c r="B24" s="34" t="str">
        <f t="shared" si="0"/>
        <v>0004 84 005 001 840104 001 0000 0000</v>
      </c>
      <c r="C24" s="41" t="s">
        <v>47</v>
      </c>
      <c r="D24" s="39" t="s">
        <v>47</v>
      </c>
      <c r="E24" s="9"/>
      <c r="F24" s="9"/>
      <c r="G24" s="37" t="s">
        <v>114</v>
      </c>
      <c r="H24" s="37" t="s">
        <v>271</v>
      </c>
      <c r="I24" s="37" t="s">
        <v>147</v>
      </c>
      <c r="J24" s="38">
        <v>1</v>
      </c>
      <c r="K24" s="39" t="s">
        <v>136</v>
      </c>
      <c r="L24" s="9" t="s">
        <v>175</v>
      </c>
      <c r="M24" s="13" t="s">
        <v>176</v>
      </c>
      <c r="N24" s="9" t="s">
        <v>266</v>
      </c>
      <c r="O24" s="9">
        <v>2025</v>
      </c>
      <c r="P24" s="9">
        <v>177</v>
      </c>
      <c r="Q24" s="9" t="s">
        <v>48</v>
      </c>
      <c r="R24" s="9" t="s">
        <v>131</v>
      </c>
      <c r="S24" s="13" t="s">
        <v>180</v>
      </c>
      <c r="T24" s="13" t="s">
        <v>263</v>
      </c>
      <c r="U24" s="9" t="s">
        <v>49</v>
      </c>
      <c r="V24" s="40" t="s">
        <v>179</v>
      </c>
      <c r="W24" s="9">
        <v>0</v>
      </c>
      <c r="X24" s="9" t="str">
        <f t="shared" si="1"/>
        <v>84</v>
      </c>
      <c r="Y24" s="37">
        <v>840104</v>
      </c>
      <c r="Z24" s="37">
        <v>1701</v>
      </c>
      <c r="AA24" s="40" t="s">
        <v>179</v>
      </c>
      <c r="AB24" s="40" t="s">
        <v>181</v>
      </c>
      <c r="AC24" s="40" t="s">
        <v>181</v>
      </c>
      <c r="AD24" s="37" t="s">
        <v>182</v>
      </c>
      <c r="AE24" s="37" t="s">
        <v>183</v>
      </c>
      <c r="AF24" s="37" t="s">
        <v>183</v>
      </c>
      <c r="AG24" s="39" t="s">
        <v>187</v>
      </c>
      <c r="AH24" s="37" t="s">
        <v>186</v>
      </c>
      <c r="AI24" s="14"/>
      <c r="AJ24" s="14"/>
      <c r="AK24" s="14">
        <f>28988.89-0.37</f>
        <v>28988.52</v>
      </c>
      <c r="AL24" s="14"/>
      <c r="AM24" s="14"/>
      <c r="AN24" s="14"/>
      <c r="AO24" s="14"/>
      <c r="AP24" s="14"/>
      <c r="AQ24" s="14"/>
      <c r="AR24" s="14"/>
      <c r="AS24" s="14"/>
      <c r="AT24" s="14"/>
      <c r="AU24" s="15">
        <f t="shared" si="2"/>
        <v>28988.52</v>
      </c>
    </row>
    <row r="25" spans="1:47" ht="78.75" x14ac:dyDescent="0.25">
      <c r="A25" s="33">
        <v>17</v>
      </c>
      <c r="B25" s="34" t="str">
        <f t="shared" si="0"/>
        <v>0004 84 005 001 840107 001 0000 0000</v>
      </c>
      <c r="C25" s="41" t="s">
        <v>47</v>
      </c>
      <c r="D25" s="39" t="s">
        <v>47</v>
      </c>
      <c r="E25" s="9"/>
      <c r="F25" s="9"/>
      <c r="G25" s="37" t="s">
        <v>114</v>
      </c>
      <c r="H25" s="37" t="s">
        <v>271</v>
      </c>
      <c r="I25" s="37" t="s">
        <v>225</v>
      </c>
      <c r="J25" s="38">
        <v>1</v>
      </c>
      <c r="K25" s="39" t="s">
        <v>136</v>
      </c>
      <c r="L25" s="9" t="s">
        <v>175</v>
      </c>
      <c r="M25" s="13" t="s">
        <v>176</v>
      </c>
      <c r="N25" s="9" t="s">
        <v>266</v>
      </c>
      <c r="O25" s="9">
        <v>2025</v>
      </c>
      <c r="P25" s="9">
        <v>177</v>
      </c>
      <c r="Q25" s="9" t="s">
        <v>48</v>
      </c>
      <c r="R25" s="9" t="s">
        <v>131</v>
      </c>
      <c r="S25" s="13" t="s">
        <v>180</v>
      </c>
      <c r="T25" s="13" t="s">
        <v>263</v>
      </c>
      <c r="U25" s="9" t="s">
        <v>49</v>
      </c>
      <c r="V25" s="40" t="s">
        <v>179</v>
      </c>
      <c r="W25" s="9">
        <v>0</v>
      </c>
      <c r="X25" s="9" t="str">
        <f t="shared" si="1"/>
        <v>84</v>
      </c>
      <c r="Y25" s="37">
        <v>840107</v>
      </c>
      <c r="Z25" s="37">
        <v>1701</v>
      </c>
      <c r="AA25" s="40" t="s">
        <v>179</v>
      </c>
      <c r="AB25" s="40" t="s">
        <v>181</v>
      </c>
      <c r="AC25" s="40" t="s">
        <v>181</v>
      </c>
      <c r="AD25" s="37" t="s">
        <v>182</v>
      </c>
      <c r="AE25" s="37" t="s">
        <v>183</v>
      </c>
      <c r="AF25" s="37" t="s">
        <v>183</v>
      </c>
      <c r="AG25" s="39" t="s">
        <v>185</v>
      </c>
      <c r="AH25" s="37" t="s">
        <v>186</v>
      </c>
      <c r="AI25" s="14"/>
      <c r="AJ25" s="14"/>
      <c r="AK25" s="14"/>
      <c r="AL25" s="14"/>
      <c r="AM25" s="14"/>
      <c r="AN25" s="14"/>
      <c r="AO25" s="14">
        <v>11911</v>
      </c>
      <c r="AP25" s="14"/>
      <c r="AQ25" s="14"/>
      <c r="AR25" s="14"/>
      <c r="AS25" s="14"/>
      <c r="AT25" s="14"/>
      <c r="AU25" s="15">
        <f t="shared" si="2"/>
        <v>11911</v>
      </c>
    </row>
    <row r="26" spans="1:47" ht="78.75" x14ac:dyDescent="0.25">
      <c r="A26" s="33">
        <v>18</v>
      </c>
      <c r="B26" s="34" t="str">
        <f t="shared" si="0"/>
        <v>0004 84 005 001 840107 001 0000 0000</v>
      </c>
      <c r="C26" s="41" t="s">
        <v>47</v>
      </c>
      <c r="D26" s="39" t="s">
        <v>47</v>
      </c>
      <c r="E26" s="9"/>
      <c r="F26" s="9"/>
      <c r="G26" s="37" t="s">
        <v>114</v>
      </c>
      <c r="H26" s="37" t="s">
        <v>271</v>
      </c>
      <c r="I26" s="37" t="s">
        <v>148</v>
      </c>
      <c r="J26" s="38">
        <v>1</v>
      </c>
      <c r="K26" s="39" t="s">
        <v>136</v>
      </c>
      <c r="L26" s="9" t="s">
        <v>175</v>
      </c>
      <c r="M26" s="13" t="s">
        <v>176</v>
      </c>
      <c r="N26" s="9" t="s">
        <v>266</v>
      </c>
      <c r="O26" s="9">
        <v>2025</v>
      </c>
      <c r="P26" s="9">
        <v>177</v>
      </c>
      <c r="Q26" s="9" t="s">
        <v>48</v>
      </c>
      <c r="R26" s="9" t="s">
        <v>131</v>
      </c>
      <c r="S26" s="13" t="s">
        <v>180</v>
      </c>
      <c r="T26" s="13" t="s">
        <v>263</v>
      </c>
      <c r="U26" s="9" t="s">
        <v>49</v>
      </c>
      <c r="V26" s="40" t="s">
        <v>179</v>
      </c>
      <c r="W26" s="9">
        <v>0</v>
      </c>
      <c r="X26" s="9" t="str">
        <f t="shared" si="1"/>
        <v>84</v>
      </c>
      <c r="Y26" s="37">
        <v>840107</v>
      </c>
      <c r="Z26" s="37">
        <v>1701</v>
      </c>
      <c r="AA26" s="40" t="s">
        <v>179</v>
      </c>
      <c r="AB26" s="40" t="s">
        <v>181</v>
      </c>
      <c r="AC26" s="40" t="s">
        <v>181</v>
      </c>
      <c r="AD26" s="37" t="s">
        <v>182</v>
      </c>
      <c r="AE26" s="37" t="s">
        <v>183</v>
      </c>
      <c r="AF26" s="37" t="s">
        <v>183</v>
      </c>
      <c r="AG26" s="39" t="s">
        <v>187</v>
      </c>
      <c r="AH26" s="37" t="s">
        <v>186</v>
      </c>
      <c r="AI26" s="14"/>
      <c r="AJ26" s="14">
        <f>6916.12-0.12</f>
        <v>6916</v>
      </c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5">
        <f t="shared" si="2"/>
        <v>6916</v>
      </c>
    </row>
    <row r="27" spans="1:47" ht="112.5" x14ac:dyDescent="0.25">
      <c r="A27" s="33">
        <v>19</v>
      </c>
      <c r="B27" s="34" t="str">
        <f t="shared" si="0"/>
        <v>0004 83 007 001 730204 001 0000 0000</v>
      </c>
      <c r="C27" s="41" t="s">
        <v>47</v>
      </c>
      <c r="D27" s="39" t="s">
        <v>47</v>
      </c>
      <c r="E27" s="9"/>
      <c r="F27" s="9"/>
      <c r="G27" s="43" t="s">
        <v>113</v>
      </c>
      <c r="H27" s="43" t="s">
        <v>269</v>
      </c>
      <c r="I27" s="44" t="s">
        <v>149</v>
      </c>
      <c r="J27" s="45">
        <v>1</v>
      </c>
      <c r="K27" s="39" t="s">
        <v>150</v>
      </c>
      <c r="L27" s="9" t="s">
        <v>175</v>
      </c>
      <c r="M27" s="13" t="s">
        <v>174</v>
      </c>
      <c r="N27" s="9" t="s">
        <v>265</v>
      </c>
      <c r="O27" s="9">
        <v>2025</v>
      </c>
      <c r="P27" s="9">
        <v>177</v>
      </c>
      <c r="Q27" s="9" t="s">
        <v>48</v>
      </c>
      <c r="R27" s="9" t="s">
        <v>130</v>
      </c>
      <c r="S27" s="13" t="s">
        <v>180</v>
      </c>
      <c r="T27" s="13" t="s">
        <v>177</v>
      </c>
      <c r="U27" s="9" t="s">
        <v>50</v>
      </c>
      <c r="V27" s="46" t="s">
        <v>179</v>
      </c>
      <c r="W27" s="9">
        <v>0</v>
      </c>
      <c r="X27" s="9" t="str">
        <f t="shared" si="1"/>
        <v>73</v>
      </c>
      <c r="Y27" s="39">
        <v>730204</v>
      </c>
      <c r="Z27" s="37">
        <v>1701</v>
      </c>
      <c r="AA27" s="46" t="s">
        <v>179</v>
      </c>
      <c r="AB27" s="46" t="s">
        <v>181</v>
      </c>
      <c r="AC27" s="46" t="s">
        <v>181</v>
      </c>
      <c r="AD27" s="39" t="s">
        <v>184</v>
      </c>
      <c r="AE27" s="39" t="s">
        <v>183</v>
      </c>
      <c r="AF27" s="39" t="s">
        <v>183</v>
      </c>
      <c r="AG27" s="47" t="s">
        <v>185</v>
      </c>
      <c r="AH27" s="39" t="s">
        <v>186</v>
      </c>
      <c r="AI27" s="14"/>
      <c r="AJ27" s="14">
        <v>3000</v>
      </c>
      <c r="AK27" s="14">
        <v>3000</v>
      </c>
      <c r="AL27" s="14">
        <v>3000</v>
      </c>
      <c r="AM27" s="14">
        <v>3000</v>
      </c>
      <c r="AN27" s="14">
        <v>3000</v>
      </c>
      <c r="AO27" s="14">
        <v>3000</v>
      </c>
      <c r="AP27" s="14">
        <v>3000</v>
      </c>
      <c r="AQ27" s="14">
        <v>3000</v>
      </c>
      <c r="AR27" s="14">
        <v>3000</v>
      </c>
      <c r="AS27" s="14">
        <v>3000</v>
      </c>
      <c r="AT27" s="14"/>
      <c r="AU27" s="15">
        <f t="shared" si="2"/>
        <v>30000</v>
      </c>
    </row>
    <row r="28" spans="1:47" ht="112.5" x14ac:dyDescent="0.25">
      <c r="A28" s="33">
        <v>20</v>
      </c>
      <c r="B28" s="34" t="str">
        <f t="shared" si="0"/>
        <v>0004 83 007 001 730207 001 0000 0000</v>
      </c>
      <c r="C28" s="41" t="s">
        <v>47</v>
      </c>
      <c r="D28" s="39" t="s">
        <v>47</v>
      </c>
      <c r="E28" s="9"/>
      <c r="F28" s="9"/>
      <c r="G28" s="43" t="s">
        <v>113</v>
      </c>
      <c r="H28" s="43" t="s">
        <v>269</v>
      </c>
      <c r="I28" s="44" t="s">
        <v>226</v>
      </c>
      <c r="J28" s="45">
        <v>1</v>
      </c>
      <c r="K28" s="39" t="s">
        <v>150</v>
      </c>
      <c r="L28" s="9" t="s">
        <v>175</v>
      </c>
      <c r="M28" s="13" t="s">
        <v>174</v>
      </c>
      <c r="N28" s="9" t="s">
        <v>265</v>
      </c>
      <c r="O28" s="9">
        <v>2025</v>
      </c>
      <c r="P28" s="9">
        <v>177</v>
      </c>
      <c r="Q28" s="9" t="s">
        <v>48</v>
      </c>
      <c r="R28" s="9" t="s">
        <v>130</v>
      </c>
      <c r="S28" s="13" t="s">
        <v>180</v>
      </c>
      <c r="T28" s="13" t="s">
        <v>177</v>
      </c>
      <c r="U28" s="9" t="s">
        <v>50</v>
      </c>
      <c r="V28" s="46" t="s">
        <v>179</v>
      </c>
      <c r="W28" s="9">
        <v>0</v>
      </c>
      <c r="X28" s="9" t="str">
        <f t="shared" si="1"/>
        <v>73</v>
      </c>
      <c r="Y28" s="39">
        <v>730207</v>
      </c>
      <c r="Z28" s="37">
        <v>1701</v>
      </c>
      <c r="AA28" s="46" t="s">
        <v>179</v>
      </c>
      <c r="AB28" s="46" t="s">
        <v>181</v>
      </c>
      <c r="AC28" s="46" t="s">
        <v>181</v>
      </c>
      <c r="AD28" s="39" t="s">
        <v>184</v>
      </c>
      <c r="AE28" s="39" t="s">
        <v>183</v>
      </c>
      <c r="AF28" s="39" t="s">
        <v>183</v>
      </c>
      <c r="AG28" s="47" t="s">
        <v>185</v>
      </c>
      <c r="AH28" s="39" t="s">
        <v>186</v>
      </c>
      <c r="AI28" s="14"/>
      <c r="AJ28" s="14"/>
      <c r="AK28" s="14"/>
      <c r="AL28" s="14"/>
      <c r="AM28" s="14"/>
      <c r="AN28" s="14">
        <v>800</v>
      </c>
      <c r="AO28" s="14"/>
      <c r="AP28" s="14"/>
      <c r="AQ28" s="14"/>
      <c r="AR28" s="14"/>
      <c r="AS28" s="14"/>
      <c r="AT28" s="14"/>
      <c r="AU28" s="15">
        <f t="shared" si="2"/>
        <v>800</v>
      </c>
    </row>
    <row r="29" spans="1:47" ht="112.5" x14ac:dyDescent="0.25">
      <c r="A29" s="33">
        <v>21</v>
      </c>
      <c r="B29" s="34" t="str">
        <f t="shared" si="0"/>
        <v>0004 83 007 001 730224 001 0000 0000</v>
      </c>
      <c r="C29" s="41" t="s">
        <v>47</v>
      </c>
      <c r="D29" s="39" t="s">
        <v>47</v>
      </c>
      <c r="E29" s="9"/>
      <c r="F29" s="9"/>
      <c r="G29" s="43" t="s">
        <v>113</v>
      </c>
      <c r="H29" s="43" t="s">
        <v>269</v>
      </c>
      <c r="I29" s="39" t="s">
        <v>151</v>
      </c>
      <c r="J29" s="45">
        <v>1</v>
      </c>
      <c r="K29" s="39" t="s">
        <v>150</v>
      </c>
      <c r="L29" s="9" t="s">
        <v>175</v>
      </c>
      <c r="M29" s="13" t="s">
        <v>174</v>
      </c>
      <c r="N29" s="9" t="s">
        <v>265</v>
      </c>
      <c r="O29" s="9">
        <v>2025</v>
      </c>
      <c r="P29" s="9">
        <v>177</v>
      </c>
      <c r="Q29" s="9" t="s">
        <v>48</v>
      </c>
      <c r="R29" s="9" t="s">
        <v>130</v>
      </c>
      <c r="S29" s="13" t="s">
        <v>180</v>
      </c>
      <c r="T29" s="13" t="s">
        <v>177</v>
      </c>
      <c r="U29" s="9" t="s">
        <v>50</v>
      </c>
      <c r="V29" s="46" t="s">
        <v>179</v>
      </c>
      <c r="W29" s="9">
        <v>0</v>
      </c>
      <c r="X29" s="9" t="str">
        <f t="shared" si="1"/>
        <v>73</v>
      </c>
      <c r="Y29" s="39">
        <v>730224</v>
      </c>
      <c r="Z29" s="37">
        <v>1701</v>
      </c>
      <c r="AA29" s="46" t="s">
        <v>179</v>
      </c>
      <c r="AB29" s="46" t="s">
        <v>181</v>
      </c>
      <c r="AC29" s="46" t="s">
        <v>181</v>
      </c>
      <c r="AD29" s="39" t="s">
        <v>184</v>
      </c>
      <c r="AE29" s="39" t="s">
        <v>183</v>
      </c>
      <c r="AF29" s="39" t="s">
        <v>183</v>
      </c>
      <c r="AG29" s="47" t="s">
        <v>187</v>
      </c>
      <c r="AH29" s="39" t="s">
        <v>186</v>
      </c>
      <c r="AI29" s="14"/>
      <c r="AJ29" s="14">
        <v>5000</v>
      </c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5">
        <f t="shared" si="2"/>
        <v>5000</v>
      </c>
    </row>
    <row r="30" spans="1:47" ht="112.5" x14ac:dyDescent="0.25">
      <c r="A30" s="33">
        <v>22</v>
      </c>
      <c r="B30" s="34" t="str">
        <f t="shared" si="0"/>
        <v>0004 83 007 001 730224 001 0000 0000</v>
      </c>
      <c r="C30" s="41" t="s">
        <v>47</v>
      </c>
      <c r="D30" s="39" t="s">
        <v>47</v>
      </c>
      <c r="E30" s="9"/>
      <c r="F30" s="9"/>
      <c r="G30" s="43" t="s">
        <v>113</v>
      </c>
      <c r="H30" s="43" t="s">
        <v>269</v>
      </c>
      <c r="I30" s="39" t="s">
        <v>152</v>
      </c>
      <c r="J30" s="45">
        <v>1</v>
      </c>
      <c r="K30" s="39" t="s">
        <v>150</v>
      </c>
      <c r="L30" s="9" t="s">
        <v>175</v>
      </c>
      <c r="M30" s="13" t="s">
        <v>174</v>
      </c>
      <c r="N30" s="9" t="s">
        <v>265</v>
      </c>
      <c r="O30" s="9">
        <v>2025</v>
      </c>
      <c r="P30" s="9">
        <v>177</v>
      </c>
      <c r="Q30" s="9" t="s">
        <v>48</v>
      </c>
      <c r="R30" s="9" t="s">
        <v>130</v>
      </c>
      <c r="S30" s="13" t="s">
        <v>180</v>
      </c>
      <c r="T30" s="13" t="s">
        <v>177</v>
      </c>
      <c r="U30" s="9" t="s">
        <v>50</v>
      </c>
      <c r="V30" s="46" t="s">
        <v>179</v>
      </c>
      <c r="W30" s="9">
        <v>0</v>
      </c>
      <c r="X30" s="9" t="str">
        <f t="shared" si="1"/>
        <v>73</v>
      </c>
      <c r="Y30" s="39">
        <v>730224</v>
      </c>
      <c r="Z30" s="37">
        <v>1701</v>
      </c>
      <c r="AA30" s="46" t="s">
        <v>179</v>
      </c>
      <c r="AB30" s="46" t="s">
        <v>181</v>
      </c>
      <c r="AC30" s="46" t="s">
        <v>181</v>
      </c>
      <c r="AD30" s="39" t="s">
        <v>184</v>
      </c>
      <c r="AE30" s="39" t="s">
        <v>183</v>
      </c>
      <c r="AF30" s="39" t="s">
        <v>183</v>
      </c>
      <c r="AG30" s="47" t="s">
        <v>185</v>
      </c>
      <c r="AH30" s="39" t="s">
        <v>186</v>
      </c>
      <c r="AI30" s="14"/>
      <c r="AJ30" s="14"/>
      <c r="AK30" s="14"/>
      <c r="AL30" s="14"/>
      <c r="AM30" s="14"/>
      <c r="AN30" s="14"/>
      <c r="AO30" s="14">
        <v>2500</v>
      </c>
      <c r="AP30" s="14"/>
      <c r="AQ30" s="14"/>
      <c r="AR30" s="14">
        <v>2500</v>
      </c>
      <c r="AS30" s="14"/>
      <c r="AT30" s="14"/>
      <c r="AU30" s="15">
        <f t="shared" si="2"/>
        <v>5000</v>
      </c>
    </row>
    <row r="31" spans="1:47" ht="112.5" x14ac:dyDescent="0.25">
      <c r="A31" s="33">
        <v>23</v>
      </c>
      <c r="B31" s="34" t="str">
        <f t="shared" si="0"/>
        <v>0004 83 007 001 730301 001 0000 0000</v>
      </c>
      <c r="C31" s="41" t="s">
        <v>47</v>
      </c>
      <c r="D31" s="39" t="s">
        <v>47</v>
      </c>
      <c r="E31" s="9"/>
      <c r="F31" s="9"/>
      <c r="G31" s="43" t="s">
        <v>113</v>
      </c>
      <c r="H31" s="43" t="s">
        <v>269</v>
      </c>
      <c r="I31" s="43" t="s">
        <v>227</v>
      </c>
      <c r="J31" s="45">
        <v>1</v>
      </c>
      <c r="K31" s="39" t="s">
        <v>150</v>
      </c>
      <c r="L31" s="9" t="s">
        <v>175</v>
      </c>
      <c r="M31" s="13" t="s">
        <v>174</v>
      </c>
      <c r="N31" s="9" t="s">
        <v>265</v>
      </c>
      <c r="O31" s="9">
        <v>2025</v>
      </c>
      <c r="P31" s="9">
        <v>177</v>
      </c>
      <c r="Q31" s="9" t="s">
        <v>48</v>
      </c>
      <c r="R31" s="9" t="s">
        <v>130</v>
      </c>
      <c r="S31" s="13" t="s">
        <v>180</v>
      </c>
      <c r="T31" s="13" t="s">
        <v>177</v>
      </c>
      <c r="U31" s="9" t="s">
        <v>50</v>
      </c>
      <c r="V31" s="46" t="s">
        <v>179</v>
      </c>
      <c r="W31" s="9">
        <v>0</v>
      </c>
      <c r="X31" s="9" t="str">
        <f t="shared" si="1"/>
        <v>73</v>
      </c>
      <c r="Y31" s="39">
        <v>730301</v>
      </c>
      <c r="Z31" s="37">
        <v>1701</v>
      </c>
      <c r="AA31" s="46" t="s">
        <v>179</v>
      </c>
      <c r="AB31" s="46" t="s">
        <v>181</v>
      </c>
      <c r="AC31" s="46" t="s">
        <v>181</v>
      </c>
      <c r="AD31" s="39" t="s">
        <v>184</v>
      </c>
      <c r="AE31" s="39" t="s">
        <v>183</v>
      </c>
      <c r="AF31" s="39" t="s">
        <v>183</v>
      </c>
      <c r="AG31" s="47" t="s">
        <v>185</v>
      </c>
      <c r="AH31" s="39" t="s">
        <v>186</v>
      </c>
      <c r="AI31" s="14"/>
      <c r="AJ31" s="14"/>
      <c r="AK31" s="14">
        <v>1000</v>
      </c>
      <c r="AL31" s="14">
        <v>1000</v>
      </c>
      <c r="AM31" s="14">
        <v>1000</v>
      </c>
      <c r="AN31" s="14">
        <v>1000</v>
      </c>
      <c r="AO31" s="14">
        <v>1000</v>
      </c>
      <c r="AP31" s="14">
        <v>1000</v>
      </c>
      <c r="AQ31" s="14">
        <v>1000</v>
      </c>
      <c r="AR31" s="14">
        <v>1000</v>
      </c>
      <c r="AS31" s="14">
        <v>1000</v>
      </c>
      <c r="AT31" s="14">
        <v>1000</v>
      </c>
      <c r="AU31" s="15">
        <f t="shared" si="2"/>
        <v>10000</v>
      </c>
    </row>
    <row r="32" spans="1:47" ht="112.5" x14ac:dyDescent="0.25">
      <c r="A32" s="33">
        <v>24</v>
      </c>
      <c r="B32" s="34" t="str">
        <f t="shared" si="0"/>
        <v>0004 83 007 001 730301 001 0000 0000</v>
      </c>
      <c r="C32" s="41" t="s">
        <v>47</v>
      </c>
      <c r="D32" s="43" t="s">
        <v>47</v>
      </c>
      <c r="E32" s="9"/>
      <c r="F32" s="9"/>
      <c r="G32" s="43" t="s">
        <v>113</v>
      </c>
      <c r="H32" s="43" t="s">
        <v>269</v>
      </c>
      <c r="I32" s="43" t="s">
        <v>228</v>
      </c>
      <c r="J32" s="45">
        <v>1</v>
      </c>
      <c r="K32" s="39" t="s">
        <v>150</v>
      </c>
      <c r="L32" s="9" t="s">
        <v>175</v>
      </c>
      <c r="M32" s="13" t="s">
        <v>174</v>
      </c>
      <c r="N32" s="9" t="s">
        <v>265</v>
      </c>
      <c r="O32" s="9">
        <v>2025</v>
      </c>
      <c r="P32" s="9">
        <v>177</v>
      </c>
      <c r="Q32" s="9" t="s">
        <v>48</v>
      </c>
      <c r="R32" s="9" t="s">
        <v>130</v>
      </c>
      <c r="S32" s="13" t="s">
        <v>180</v>
      </c>
      <c r="T32" s="13" t="s">
        <v>177</v>
      </c>
      <c r="U32" s="9" t="s">
        <v>50</v>
      </c>
      <c r="V32" s="46" t="s">
        <v>179</v>
      </c>
      <c r="W32" s="9">
        <v>0</v>
      </c>
      <c r="X32" s="9" t="str">
        <f t="shared" si="1"/>
        <v>73</v>
      </c>
      <c r="Y32" s="39">
        <v>730301</v>
      </c>
      <c r="Z32" s="37">
        <v>1701</v>
      </c>
      <c r="AA32" s="46" t="s">
        <v>179</v>
      </c>
      <c r="AB32" s="46" t="s">
        <v>181</v>
      </c>
      <c r="AC32" s="46" t="s">
        <v>181</v>
      </c>
      <c r="AD32" s="39" t="s">
        <v>184</v>
      </c>
      <c r="AE32" s="39" t="s">
        <v>183</v>
      </c>
      <c r="AF32" s="39" t="s">
        <v>183</v>
      </c>
      <c r="AG32" s="47" t="s">
        <v>185</v>
      </c>
      <c r="AH32" s="39" t="s">
        <v>186</v>
      </c>
      <c r="AI32" s="14"/>
      <c r="AJ32" s="14"/>
      <c r="AK32" s="14">
        <v>50</v>
      </c>
      <c r="AL32" s="14">
        <v>50</v>
      </c>
      <c r="AM32" s="14">
        <v>50</v>
      </c>
      <c r="AN32" s="14">
        <v>50</v>
      </c>
      <c r="AO32" s="14">
        <v>50</v>
      </c>
      <c r="AP32" s="14">
        <v>50</v>
      </c>
      <c r="AQ32" s="14">
        <v>50</v>
      </c>
      <c r="AR32" s="14">
        <v>50</v>
      </c>
      <c r="AS32" s="14">
        <v>50</v>
      </c>
      <c r="AT32" s="14">
        <v>50</v>
      </c>
      <c r="AU32" s="15">
        <f t="shared" si="2"/>
        <v>500</v>
      </c>
    </row>
    <row r="33" spans="1:47" ht="112.5" x14ac:dyDescent="0.25">
      <c r="A33" s="33">
        <v>25</v>
      </c>
      <c r="B33" s="34" t="str">
        <f t="shared" si="0"/>
        <v>0004 83 007 001 730302 001 0000 0000</v>
      </c>
      <c r="C33" s="41" t="s">
        <v>47</v>
      </c>
      <c r="D33" s="39" t="s">
        <v>47</v>
      </c>
      <c r="E33" s="9"/>
      <c r="F33" s="9"/>
      <c r="G33" s="43" t="s">
        <v>113</v>
      </c>
      <c r="H33" s="43" t="s">
        <v>269</v>
      </c>
      <c r="I33" s="43" t="s">
        <v>229</v>
      </c>
      <c r="J33" s="45">
        <v>1</v>
      </c>
      <c r="K33" s="39" t="s">
        <v>150</v>
      </c>
      <c r="L33" s="9" t="s">
        <v>175</v>
      </c>
      <c r="M33" s="13" t="s">
        <v>174</v>
      </c>
      <c r="N33" s="9" t="s">
        <v>265</v>
      </c>
      <c r="O33" s="9">
        <v>2025</v>
      </c>
      <c r="P33" s="9">
        <v>177</v>
      </c>
      <c r="Q33" s="9" t="s">
        <v>48</v>
      </c>
      <c r="R33" s="9" t="s">
        <v>130</v>
      </c>
      <c r="S33" s="13" t="s">
        <v>180</v>
      </c>
      <c r="T33" s="13" t="s">
        <v>177</v>
      </c>
      <c r="U33" s="9" t="s">
        <v>50</v>
      </c>
      <c r="V33" s="46" t="s">
        <v>179</v>
      </c>
      <c r="W33" s="9">
        <v>0</v>
      </c>
      <c r="X33" s="9" t="str">
        <f t="shared" si="1"/>
        <v>73</v>
      </c>
      <c r="Y33" s="39">
        <v>730302</v>
      </c>
      <c r="Z33" s="37">
        <v>1701</v>
      </c>
      <c r="AA33" s="46" t="s">
        <v>179</v>
      </c>
      <c r="AB33" s="46" t="s">
        <v>181</v>
      </c>
      <c r="AC33" s="46" t="s">
        <v>181</v>
      </c>
      <c r="AD33" s="39" t="s">
        <v>184</v>
      </c>
      <c r="AE33" s="39" t="s">
        <v>183</v>
      </c>
      <c r="AF33" s="39" t="s">
        <v>183</v>
      </c>
      <c r="AG33" s="47" t="s">
        <v>185</v>
      </c>
      <c r="AH33" s="39" t="s">
        <v>186</v>
      </c>
      <c r="AI33" s="14"/>
      <c r="AJ33" s="14"/>
      <c r="AK33" s="14"/>
      <c r="AL33" s="14">
        <v>20000</v>
      </c>
      <c r="AM33" s="14">
        <v>20000</v>
      </c>
      <c r="AN33" s="14">
        <v>20000</v>
      </c>
      <c r="AO33" s="14">
        <v>20000</v>
      </c>
      <c r="AP33" s="14">
        <v>20000</v>
      </c>
      <c r="AQ33" s="14">
        <v>20000</v>
      </c>
      <c r="AR33" s="14">
        <v>20000</v>
      </c>
      <c r="AS33" s="14">
        <v>20000</v>
      </c>
      <c r="AT33" s="14">
        <v>20000</v>
      </c>
      <c r="AU33" s="15">
        <f t="shared" si="2"/>
        <v>180000</v>
      </c>
    </row>
    <row r="34" spans="1:47" ht="112.5" x14ac:dyDescent="0.25">
      <c r="A34" s="33">
        <v>26</v>
      </c>
      <c r="B34" s="34" t="str">
        <f t="shared" si="0"/>
        <v>0004 83 007 001 730302 001 0000 0000</v>
      </c>
      <c r="C34" s="41" t="s">
        <v>47</v>
      </c>
      <c r="D34" s="43" t="s">
        <v>47</v>
      </c>
      <c r="E34" s="9"/>
      <c r="F34" s="9"/>
      <c r="G34" s="43" t="s">
        <v>113</v>
      </c>
      <c r="H34" s="43" t="s">
        <v>269</v>
      </c>
      <c r="I34" s="39" t="s">
        <v>230</v>
      </c>
      <c r="J34" s="45">
        <v>1</v>
      </c>
      <c r="K34" s="39" t="s">
        <v>150</v>
      </c>
      <c r="L34" s="9" t="s">
        <v>175</v>
      </c>
      <c r="M34" s="13" t="s">
        <v>174</v>
      </c>
      <c r="N34" s="9" t="s">
        <v>265</v>
      </c>
      <c r="O34" s="9">
        <v>2025</v>
      </c>
      <c r="P34" s="9">
        <v>177</v>
      </c>
      <c r="Q34" s="9" t="s">
        <v>48</v>
      </c>
      <c r="R34" s="9" t="s">
        <v>130</v>
      </c>
      <c r="S34" s="13" t="s">
        <v>180</v>
      </c>
      <c r="T34" s="13" t="s">
        <v>177</v>
      </c>
      <c r="U34" s="9" t="s">
        <v>50</v>
      </c>
      <c r="V34" s="46" t="s">
        <v>179</v>
      </c>
      <c r="W34" s="9">
        <v>0</v>
      </c>
      <c r="X34" s="9" t="str">
        <f t="shared" si="1"/>
        <v>73</v>
      </c>
      <c r="Y34" s="39">
        <v>730302</v>
      </c>
      <c r="Z34" s="37">
        <v>1701</v>
      </c>
      <c r="AA34" s="46" t="s">
        <v>179</v>
      </c>
      <c r="AB34" s="46" t="s">
        <v>181</v>
      </c>
      <c r="AC34" s="46" t="s">
        <v>181</v>
      </c>
      <c r="AD34" s="39" t="s">
        <v>184</v>
      </c>
      <c r="AE34" s="39" t="s">
        <v>183</v>
      </c>
      <c r="AF34" s="39" t="s">
        <v>183</v>
      </c>
      <c r="AG34" s="47" t="s">
        <v>185</v>
      </c>
      <c r="AH34" s="39" t="s">
        <v>186</v>
      </c>
      <c r="AI34" s="14"/>
      <c r="AJ34" s="14"/>
      <c r="AK34" s="14"/>
      <c r="AL34" s="14">
        <v>500</v>
      </c>
      <c r="AM34" s="14">
        <v>1000</v>
      </c>
      <c r="AN34" s="14">
        <v>500</v>
      </c>
      <c r="AO34" s="14">
        <v>500</v>
      </c>
      <c r="AP34" s="14">
        <v>500</v>
      </c>
      <c r="AQ34" s="14">
        <v>1000</v>
      </c>
      <c r="AR34" s="14">
        <v>2000</v>
      </c>
      <c r="AS34" s="14">
        <v>1000</v>
      </c>
      <c r="AT34" s="14">
        <v>1000</v>
      </c>
      <c r="AU34" s="15">
        <f t="shared" si="2"/>
        <v>8000</v>
      </c>
    </row>
    <row r="35" spans="1:47" ht="112.5" x14ac:dyDescent="0.25">
      <c r="A35" s="33">
        <v>27</v>
      </c>
      <c r="B35" s="34" t="str">
        <f t="shared" si="0"/>
        <v>0004 83 007 001 730303 001 0000 0000</v>
      </c>
      <c r="C35" s="41" t="s">
        <v>47</v>
      </c>
      <c r="D35" s="39" t="s">
        <v>47</v>
      </c>
      <c r="E35" s="9"/>
      <c r="F35" s="9"/>
      <c r="G35" s="43" t="s">
        <v>113</v>
      </c>
      <c r="H35" s="43" t="s">
        <v>269</v>
      </c>
      <c r="I35" s="44" t="s">
        <v>153</v>
      </c>
      <c r="J35" s="45">
        <v>1</v>
      </c>
      <c r="K35" s="39" t="s">
        <v>150</v>
      </c>
      <c r="L35" s="9" t="s">
        <v>175</v>
      </c>
      <c r="M35" s="13" t="s">
        <v>174</v>
      </c>
      <c r="N35" s="9" t="s">
        <v>265</v>
      </c>
      <c r="O35" s="9">
        <v>2025</v>
      </c>
      <c r="P35" s="9">
        <v>177</v>
      </c>
      <c r="Q35" s="9" t="s">
        <v>48</v>
      </c>
      <c r="R35" s="9" t="s">
        <v>130</v>
      </c>
      <c r="S35" s="13" t="s">
        <v>180</v>
      </c>
      <c r="T35" s="13" t="s">
        <v>177</v>
      </c>
      <c r="U35" s="9" t="s">
        <v>50</v>
      </c>
      <c r="V35" s="46" t="s">
        <v>179</v>
      </c>
      <c r="W35" s="9">
        <v>0</v>
      </c>
      <c r="X35" s="9" t="str">
        <f t="shared" si="1"/>
        <v>73</v>
      </c>
      <c r="Y35" s="39">
        <v>730303</v>
      </c>
      <c r="Z35" s="37">
        <v>1701</v>
      </c>
      <c r="AA35" s="46" t="s">
        <v>179</v>
      </c>
      <c r="AB35" s="46" t="s">
        <v>181</v>
      </c>
      <c r="AC35" s="46" t="s">
        <v>181</v>
      </c>
      <c r="AD35" s="39" t="s">
        <v>184</v>
      </c>
      <c r="AE35" s="39" t="s">
        <v>183</v>
      </c>
      <c r="AF35" s="39" t="s">
        <v>183</v>
      </c>
      <c r="AG35" s="47" t="s">
        <v>185</v>
      </c>
      <c r="AH35" s="39" t="s">
        <v>186</v>
      </c>
      <c r="AI35" s="14"/>
      <c r="AJ35" s="14"/>
      <c r="AK35" s="14"/>
      <c r="AL35" s="14">
        <v>3000</v>
      </c>
      <c r="AM35" s="14">
        <v>3000</v>
      </c>
      <c r="AN35" s="14">
        <v>3000</v>
      </c>
      <c r="AO35" s="14">
        <v>3000</v>
      </c>
      <c r="AP35" s="14">
        <v>3000</v>
      </c>
      <c r="AQ35" s="14">
        <v>4000</v>
      </c>
      <c r="AR35" s="14">
        <v>6000</v>
      </c>
      <c r="AS35" s="14">
        <v>5000</v>
      </c>
      <c r="AT35" s="14">
        <v>5000</v>
      </c>
      <c r="AU35" s="15">
        <f t="shared" si="2"/>
        <v>35000</v>
      </c>
    </row>
    <row r="36" spans="1:47" ht="112.5" x14ac:dyDescent="0.25">
      <c r="A36" s="33">
        <v>28</v>
      </c>
      <c r="B36" s="34" t="str">
        <f t="shared" si="0"/>
        <v>0004 83 007 001 730304 001 0000 0000</v>
      </c>
      <c r="C36" s="41" t="s">
        <v>47</v>
      </c>
      <c r="D36" s="39" t="s">
        <v>47</v>
      </c>
      <c r="E36" s="9"/>
      <c r="F36" s="9"/>
      <c r="G36" s="43" t="s">
        <v>113</v>
      </c>
      <c r="H36" s="43" t="s">
        <v>269</v>
      </c>
      <c r="I36" s="43" t="s">
        <v>154</v>
      </c>
      <c r="J36" s="45">
        <v>1</v>
      </c>
      <c r="K36" s="39" t="s">
        <v>150</v>
      </c>
      <c r="L36" s="9" t="s">
        <v>175</v>
      </c>
      <c r="M36" s="13" t="s">
        <v>174</v>
      </c>
      <c r="N36" s="9" t="s">
        <v>265</v>
      </c>
      <c r="O36" s="9">
        <v>2025</v>
      </c>
      <c r="P36" s="9">
        <v>177</v>
      </c>
      <c r="Q36" s="9" t="s">
        <v>48</v>
      </c>
      <c r="R36" s="9" t="s">
        <v>130</v>
      </c>
      <c r="S36" s="13" t="s">
        <v>180</v>
      </c>
      <c r="T36" s="13" t="s">
        <v>177</v>
      </c>
      <c r="U36" s="9" t="s">
        <v>50</v>
      </c>
      <c r="V36" s="46" t="s">
        <v>179</v>
      </c>
      <c r="W36" s="9">
        <v>0</v>
      </c>
      <c r="X36" s="9" t="str">
        <f t="shared" si="1"/>
        <v>73</v>
      </c>
      <c r="Y36" s="39">
        <v>730304</v>
      </c>
      <c r="Z36" s="37">
        <v>1701</v>
      </c>
      <c r="AA36" s="46" t="s">
        <v>179</v>
      </c>
      <c r="AB36" s="46" t="s">
        <v>181</v>
      </c>
      <c r="AC36" s="46" t="s">
        <v>181</v>
      </c>
      <c r="AD36" s="39" t="s">
        <v>184</v>
      </c>
      <c r="AE36" s="39" t="s">
        <v>183</v>
      </c>
      <c r="AF36" s="39" t="s">
        <v>183</v>
      </c>
      <c r="AG36" s="47" t="s">
        <v>185</v>
      </c>
      <c r="AH36" s="39" t="s">
        <v>186</v>
      </c>
      <c r="AI36" s="14"/>
      <c r="AJ36" s="14"/>
      <c r="AK36" s="14"/>
      <c r="AL36" s="14">
        <v>8000</v>
      </c>
      <c r="AM36" s="14">
        <v>8000</v>
      </c>
      <c r="AN36" s="14">
        <v>8000</v>
      </c>
      <c r="AO36" s="14">
        <v>8000</v>
      </c>
      <c r="AP36" s="14">
        <v>8000</v>
      </c>
      <c r="AQ36" s="14">
        <v>15000</v>
      </c>
      <c r="AR36" s="14">
        <v>15000</v>
      </c>
      <c r="AS36" s="14">
        <v>5000</v>
      </c>
      <c r="AT36" s="14">
        <v>5000</v>
      </c>
      <c r="AU36" s="15">
        <f t="shared" si="2"/>
        <v>80000</v>
      </c>
    </row>
    <row r="37" spans="1:47" ht="112.5" x14ac:dyDescent="0.25">
      <c r="A37" s="33">
        <v>29</v>
      </c>
      <c r="B37" s="34" t="str">
        <f t="shared" si="0"/>
        <v>0004 83 007 001 730606 001 0000 0000</v>
      </c>
      <c r="C37" s="41" t="s">
        <v>47</v>
      </c>
      <c r="D37" s="43" t="s">
        <v>47</v>
      </c>
      <c r="E37" s="9"/>
      <c r="F37" s="9"/>
      <c r="G37" s="43" t="s">
        <v>113</v>
      </c>
      <c r="H37" s="43" t="s">
        <v>269</v>
      </c>
      <c r="I37" s="39" t="s">
        <v>155</v>
      </c>
      <c r="J37" s="45">
        <v>1</v>
      </c>
      <c r="K37" s="39" t="s">
        <v>150</v>
      </c>
      <c r="L37" s="9" t="s">
        <v>175</v>
      </c>
      <c r="M37" s="13" t="s">
        <v>174</v>
      </c>
      <c r="N37" s="9" t="s">
        <v>265</v>
      </c>
      <c r="O37" s="9">
        <v>2025</v>
      </c>
      <c r="P37" s="9">
        <v>177</v>
      </c>
      <c r="Q37" s="9" t="s">
        <v>48</v>
      </c>
      <c r="R37" s="9" t="s">
        <v>130</v>
      </c>
      <c r="S37" s="13" t="s">
        <v>180</v>
      </c>
      <c r="T37" s="13" t="s">
        <v>177</v>
      </c>
      <c r="U37" s="9" t="s">
        <v>50</v>
      </c>
      <c r="V37" s="46" t="s">
        <v>179</v>
      </c>
      <c r="W37" s="9">
        <v>0</v>
      </c>
      <c r="X37" s="9" t="str">
        <f t="shared" si="1"/>
        <v>73</v>
      </c>
      <c r="Y37" s="39">
        <v>730606</v>
      </c>
      <c r="Z37" s="37">
        <v>1701</v>
      </c>
      <c r="AA37" s="46" t="s">
        <v>179</v>
      </c>
      <c r="AB37" s="46" t="s">
        <v>181</v>
      </c>
      <c r="AC37" s="46" t="s">
        <v>181</v>
      </c>
      <c r="AD37" s="39" t="s">
        <v>184</v>
      </c>
      <c r="AE37" s="39" t="s">
        <v>183</v>
      </c>
      <c r="AF37" s="39" t="s">
        <v>183</v>
      </c>
      <c r="AG37" s="47" t="s">
        <v>185</v>
      </c>
      <c r="AH37" s="39" t="s">
        <v>186</v>
      </c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5">
        <f t="shared" si="2"/>
        <v>0</v>
      </c>
    </row>
    <row r="38" spans="1:47" ht="112.5" x14ac:dyDescent="0.25">
      <c r="A38" s="33">
        <v>30</v>
      </c>
      <c r="B38" s="34" t="str">
        <f t="shared" si="0"/>
        <v>0004 83 007 001 730606 001 0000 0000</v>
      </c>
      <c r="C38" s="41" t="s">
        <v>47</v>
      </c>
      <c r="D38" s="39" t="s">
        <v>47</v>
      </c>
      <c r="E38" s="9"/>
      <c r="F38" s="9"/>
      <c r="G38" s="43" t="s">
        <v>113</v>
      </c>
      <c r="H38" s="43" t="s">
        <v>269</v>
      </c>
      <c r="I38" s="44" t="s">
        <v>156</v>
      </c>
      <c r="J38" s="45">
        <v>1</v>
      </c>
      <c r="K38" s="39" t="s">
        <v>150</v>
      </c>
      <c r="L38" s="9" t="s">
        <v>175</v>
      </c>
      <c r="M38" s="13" t="s">
        <v>174</v>
      </c>
      <c r="N38" s="9" t="s">
        <v>265</v>
      </c>
      <c r="O38" s="9">
        <v>2025</v>
      </c>
      <c r="P38" s="9">
        <v>177</v>
      </c>
      <c r="Q38" s="9" t="s">
        <v>48</v>
      </c>
      <c r="R38" s="9" t="s">
        <v>130</v>
      </c>
      <c r="S38" s="13" t="s">
        <v>180</v>
      </c>
      <c r="T38" s="13" t="s">
        <v>177</v>
      </c>
      <c r="U38" s="9" t="s">
        <v>50</v>
      </c>
      <c r="V38" s="46" t="s">
        <v>179</v>
      </c>
      <c r="W38" s="9">
        <v>0</v>
      </c>
      <c r="X38" s="9" t="str">
        <f t="shared" si="1"/>
        <v>73</v>
      </c>
      <c r="Y38" s="39">
        <v>730606</v>
      </c>
      <c r="Z38" s="37">
        <v>1701</v>
      </c>
      <c r="AA38" s="46" t="s">
        <v>179</v>
      </c>
      <c r="AB38" s="46" t="s">
        <v>181</v>
      </c>
      <c r="AC38" s="46" t="s">
        <v>181</v>
      </c>
      <c r="AD38" s="39" t="s">
        <v>184</v>
      </c>
      <c r="AE38" s="39" t="s">
        <v>183</v>
      </c>
      <c r="AF38" s="39" t="s">
        <v>183</v>
      </c>
      <c r="AG38" s="47" t="s">
        <v>185</v>
      </c>
      <c r="AH38" s="39" t="s">
        <v>186</v>
      </c>
      <c r="AI38" s="14">
        <v>26405</v>
      </c>
      <c r="AJ38" s="14">
        <v>31631</v>
      </c>
      <c r="AK38" s="14">
        <v>27687</v>
      </c>
      <c r="AL38" s="14">
        <v>26701</v>
      </c>
      <c r="AM38" s="14">
        <v>24303</v>
      </c>
      <c r="AN38" s="14">
        <v>16285</v>
      </c>
      <c r="AO38" s="14">
        <v>14087</v>
      </c>
      <c r="AP38" s="14">
        <v>12875</v>
      </c>
      <c r="AQ38" s="14">
        <v>10677</v>
      </c>
      <c r="AR38" s="14">
        <v>9860</v>
      </c>
      <c r="AS38" s="14">
        <v>9860</v>
      </c>
      <c r="AT38" s="14">
        <v>9629</v>
      </c>
      <c r="AU38" s="15">
        <f t="shared" si="2"/>
        <v>220000</v>
      </c>
    </row>
    <row r="39" spans="1:47" ht="112.5" x14ac:dyDescent="0.25">
      <c r="A39" s="33">
        <v>31</v>
      </c>
      <c r="B39" s="34" t="str">
        <f t="shared" si="0"/>
        <v>0004 83 007 001 730606 001 0000 0000</v>
      </c>
      <c r="C39" s="41" t="s">
        <v>47</v>
      </c>
      <c r="D39" s="39" t="s">
        <v>47</v>
      </c>
      <c r="E39" s="9"/>
      <c r="F39" s="9"/>
      <c r="G39" s="43" t="s">
        <v>113</v>
      </c>
      <c r="H39" s="43" t="s">
        <v>269</v>
      </c>
      <c r="I39" s="43" t="s">
        <v>155</v>
      </c>
      <c r="J39" s="45">
        <v>1</v>
      </c>
      <c r="K39" s="39" t="s">
        <v>150</v>
      </c>
      <c r="L39" s="9" t="s">
        <v>175</v>
      </c>
      <c r="M39" s="13" t="s">
        <v>174</v>
      </c>
      <c r="N39" s="9" t="s">
        <v>265</v>
      </c>
      <c r="O39" s="9">
        <v>2025</v>
      </c>
      <c r="P39" s="9">
        <v>177</v>
      </c>
      <c r="Q39" s="9" t="s">
        <v>48</v>
      </c>
      <c r="R39" s="9" t="s">
        <v>130</v>
      </c>
      <c r="S39" s="13" t="s">
        <v>180</v>
      </c>
      <c r="T39" s="13" t="s">
        <v>177</v>
      </c>
      <c r="U39" s="9" t="s">
        <v>50</v>
      </c>
      <c r="V39" s="46" t="s">
        <v>179</v>
      </c>
      <c r="W39" s="9">
        <v>0</v>
      </c>
      <c r="X39" s="9" t="str">
        <f t="shared" ref="X39" si="3">+MID(Y39,1,2)</f>
        <v>73</v>
      </c>
      <c r="Y39" s="39">
        <v>730606</v>
      </c>
      <c r="Z39" s="37">
        <v>1701</v>
      </c>
      <c r="AA39" s="46" t="s">
        <v>179</v>
      </c>
      <c r="AB39" s="46" t="s">
        <v>181</v>
      </c>
      <c r="AC39" s="46" t="s">
        <v>181</v>
      </c>
      <c r="AD39" s="39" t="s">
        <v>184</v>
      </c>
      <c r="AE39" s="39" t="s">
        <v>183</v>
      </c>
      <c r="AF39" s="39" t="s">
        <v>183</v>
      </c>
      <c r="AG39" s="47" t="s">
        <v>185</v>
      </c>
      <c r="AH39" s="39" t="s">
        <v>186</v>
      </c>
      <c r="AI39" s="14"/>
      <c r="AJ39" s="14">
        <v>9090.91</v>
      </c>
      <c r="AK39" s="14">
        <v>9090.91</v>
      </c>
      <c r="AL39" s="14">
        <v>9090.91</v>
      </c>
      <c r="AM39" s="14">
        <v>9090.91</v>
      </c>
      <c r="AN39" s="14">
        <v>9090.91</v>
      </c>
      <c r="AO39" s="14">
        <v>9090.91</v>
      </c>
      <c r="AP39" s="14">
        <v>9090.91</v>
      </c>
      <c r="AQ39" s="14">
        <v>9090.91</v>
      </c>
      <c r="AR39" s="14">
        <v>9090.91</v>
      </c>
      <c r="AS39" s="14">
        <v>9090.91</v>
      </c>
      <c r="AT39" s="14">
        <f>9090.9-480</f>
        <v>8610.9</v>
      </c>
      <c r="AU39" s="15">
        <f t="shared" ref="AU39" si="4">+SUM(AI39:AT39)</f>
        <v>99520.000000000015</v>
      </c>
    </row>
    <row r="40" spans="1:47" ht="112.5" x14ac:dyDescent="0.25">
      <c r="A40" s="33">
        <v>32</v>
      </c>
      <c r="B40" s="34" t="str">
        <f t="shared" si="0"/>
        <v>0004 83 007 001 730606 202 8888 8888</v>
      </c>
      <c r="C40" s="41" t="s">
        <v>47</v>
      </c>
      <c r="D40" s="39" t="s">
        <v>47</v>
      </c>
      <c r="E40" s="9"/>
      <c r="F40" s="9"/>
      <c r="G40" s="43" t="s">
        <v>113</v>
      </c>
      <c r="H40" s="43" t="s">
        <v>269</v>
      </c>
      <c r="I40" s="43" t="s">
        <v>155</v>
      </c>
      <c r="J40" s="45">
        <v>1</v>
      </c>
      <c r="K40" s="39" t="s">
        <v>150</v>
      </c>
      <c r="L40" s="9" t="s">
        <v>175</v>
      </c>
      <c r="M40" s="13" t="s">
        <v>174</v>
      </c>
      <c r="N40" s="9" t="s">
        <v>265</v>
      </c>
      <c r="O40" s="9">
        <v>2025</v>
      </c>
      <c r="P40" s="9">
        <v>177</v>
      </c>
      <c r="Q40" s="9" t="s">
        <v>48</v>
      </c>
      <c r="R40" s="9" t="s">
        <v>130</v>
      </c>
      <c r="S40" s="13" t="s">
        <v>180</v>
      </c>
      <c r="T40" s="13" t="s">
        <v>177</v>
      </c>
      <c r="U40" s="9" t="s">
        <v>50</v>
      </c>
      <c r="V40" s="46" t="s">
        <v>179</v>
      </c>
      <c r="W40" s="9">
        <v>0</v>
      </c>
      <c r="X40" s="9" t="str">
        <f t="shared" si="1"/>
        <v>73</v>
      </c>
      <c r="Y40" s="39">
        <v>730606</v>
      </c>
      <c r="Z40" s="37">
        <v>1701</v>
      </c>
      <c r="AA40" s="46" t="s">
        <v>202</v>
      </c>
      <c r="AB40" s="46" t="s">
        <v>201</v>
      </c>
      <c r="AC40" s="46" t="s">
        <v>201</v>
      </c>
      <c r="AD40" s="39" t="s">
        <v>184</v>
      </c>
      <c r="AE40" s="39" t="s">
        <v>183</v>
      </c>
      <c r="AF40" s="39" t="s">
        <v>183</v>
      </c>
      <c r="AG40" s="47" t="s">
        <v>185</v>
      </c>
      <c r="AH40" s="39" t="s">
        <v>186</v>
      </c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>
        <v>480</v>
      </c>
      <c r="AU40" s="15">
        <f t="shared" si="2"/>
        <v>480</v>
      </c>
    </row>
    <row r="41" spans="1:47" ht="112.5" x14ac:dyDescent="0.25">
      <c r="A41" s="33">
        <v>33</v>
      </c>
      <c r="B41" s="34" t="str">
        <f t="shared" si="0"/>
        <v>0004 83 007 001 730607 001 0000 0000</v>
      </c>
      <c r="C41" s="41" t="s">
        <v>47</v>
      </c>
      <c r="D41" s="39" t="s">
        <v>47</v>
      </c>
      <c r="E41" s="9"/>
      <c r="F41" s="9"/>
      <c r="G41" s="43" t="s">
        <v>113</v>
      </c>
      <c r="H41" s="43" t="s">
        <v>269</v>
      </c>
      <c r="I41" s="39" t="s">
        <v>157</v>
      </c>
      <c r="J41" s="45">
        <v>1</v>
      </c>
      <c r="K41" s="39" t="s">
        <v>150</v>
      </c>
      <c r="L41" s="9" t="s">
        <v>175</v>
      </c>
      <c r="M41" s="13" t="s">
        <v>174</v>
      </c>
      <c r="N41" s="9" t="s">
        <v>265</v>
      </c>
      <c r="O41" s="9">
        <v>2025</v>
      </c>
      <c r="P41" s="9">
        <v>177</v>
      </c>
      <c r="Q41" s="9" t="s">
        <v>48</v>
      </c>
      <c r="R41" s="9" t="s">
        <v>130</v>
      </c>
      <c r="S41" s="13" t="s">
        <v>180</v>
      </c>
      <c r="T41" s="13" t="s">
        <v>177</v>
      </c>
      <c r="U41" s="9" t="s">
        <v>50</v>
      </c>
      <c r="V41" s="46" t="s">
        <v>179</v>
      </c>
      <c r="W41" s="9">
        <v>0</v>
      </c>
      <c r="X41" s="9" t="str">
        <f t="shared" si="1"/>
        <v>73</v>
      </c>
      <c r="Y41" s="39">
        <v>730607</v>
      </c>
      <c r="Z41" s="37">
        <v>1701</v>
      </c>
      <c r="AA41" s="46" t="s">
        <v>179</v>
      </c>
      <c r="AB41" s="46" t="s">
        <v>181</v>
      </c>
      <c r="AC41" s="46" t="s">
        <v>181</v>
      </c>
      <c r="AD41" s="39" t="s">
        <v>184</v>
      </c>
      <c r="AE41" s="39" t="s">
        <v>183</v>
      </c>
      <c r="AF41" s="39" t="s">
        <v>183</v>
      </c>
      <c r="AG41" s="47" t="s">
        <v>187</v>
      </c>
      <c r="AH41" s="39" t="s">
        <v>186</v>
      </c>
      <c r="AI41" s="14"/>
      <c r="AJ41" s="14">
        <v>480</v>
      </c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5">
        <f t="shared" si="2"/>
        <v>480</v>
      </c>
    </row>
    <row r="42" spans="1:47" ht="112.5" x14ac:dyDescent="0.25">
      <c r="A42" s="33">
        <v>34</v>
      </c>
      <c r="B42" s="34" t="str">
        <f t="shared" si="0"/>
        <v>0004 83 007 001 730609 001 0000 0000</v>
      </c>
      <c r="C42" s="41" t="s">
        <v>47</v>
      </c>
      <c r="D42" s="43" t="s">
        <v>47</v>
      </c>
      <c r="E42" s="9"/>
      <c r="F42" s="9"/>
      <c r="G42" s="43" t="s">
        <v>113</v>
      </c>
      <c r="H42" s="43" t="s">
        <v>269</v>
      </c>
      <c r="I42" s="39" t="s">
        <v>231</v>
      </c>
      <c r="J42" s="45">
        <v>1</v>
      </c>
      <c r="K42" s="39" t="s">
        <v>150</v>
      </c>
      <c r="L42" s="9" t="s">
        <v>175</v>
      </c>
      <c r="M42" s="13" t="s">
        <v>174</v>
      </c>
      <c r="N42" s="9" t="s">
        <v>265</v>
      </c>
      <c r="O42" s="9">
        <v>2025</v>
      </c>
      <c r="P42" s="9">
        <v>177</v>
      </c>
      <c r="Q42" s="9" t="s">
        <v>48</v>
      </c>
      <c r="R42" s="9" t="s">
        <v>130</v>
      </c>
      <c r="S42" s="13" t="s">
        <v>180</v>
      </c>
      <c r="T42" s="13" t="s">
        <v>177</v>
      </c>
      <c r="U42" s="9" t="s">
        <v>50</v>
      </c>
      <c r="V42" s="46" t="s">
        <v>179</v>
      </c>
      <c r="W42" s="9">
        <v>0</v>
      </c>
      <c r="X42" s="9" t="str">
        <f t="shared" si="1"/>
        <v>73</v>
      </c>
      <c r="Y42" s="39">
        <v>730609</v>
      </c>
      <c r="Z42" s="37">
        <v>1701</v>
      </c>
      <c r="AA42" s="46" t="s">
        <v>179</v>
      </c>
      <c r="AB42" s="46" t="s">
        <v>181</v>
      </c>
      <c r="AC42" s="46" t="s">
        <v>181</v>
      </c>
      <c r="AD42" s="39" t="s">
        <v>184</v>
      </c>
      <c r="AE42" s="39" t="s">
        <v>183</v>
      </c>
      <c r="AF42" s="39" t="s">
        <v>183</v>
      </c>
      <c r="AG42" s="47" t="s">
        <v>185</v>
      </c>
      <c r="AH42" s="39" t="s">
        <v>186</v>
      </c>
      <c r="AI42" s="14"/>
      <c r="AJ42" s="14"/>
      <c r="AK42" s="14"/>
      <c r="AL42" s="14"/>
      <c r="AM42" s="14">
        <v>3000</v>
      </c>
      <c r="AN42" s="14"/>
      <c r="AO42" s="14"/>
      <c r="AP42" s="14">
        <v>3000</v>
      </c>
      <c r="AQ42" s="14"/>
      <c r="AR42" s="14"/>
      <c r="AS42" s="14">
        <v>3000</v>
      </c>
      <c r="AT42" s="14">
        <v>3203.7</v>
      </c>
      <c r="AU42" s="15">
        <f t="shared" si="2"/>
        <v>12203.7</v>
      </c>
    </row>
    <row r="43" spans="1:47" ht="112.5" x14ac:dyDescent="0.25">
      <c r="A43" s="33">
        <v>35</v>
      </c>
      <c r="B43" s="34" t="str">
        <f t="shared" si="0"/>
        <v>0004 83 007 001 730609 001 0000 0000</v>
      </c>
      <c r="C43" s="41" t="s">
        <v>47</v>
      </c>
      <c r="D43" s="43" t="s">
        <v>47</v>
      </c>
      <c r="E43" s="9"/>
      <c r="F43" s="9"/>
      <c r="G43" s="43" t="s">
        <v>113</v>
      </c>
      <c r="H43" s="43" t="s">
        <v>269</v>
      </c>
      <c r="I43" s="39" t="s">
        <v>231</v>
      </c>
      <c r="J43" s="45">
        <v>1</v>
      </c>
      <c r="K43" s="39" t="s">
        <v>150</v>
      </c>
      <c r="L43" s="9" t="s">
        <v>175</v>
      </c>
      <c r="M43" s="13" t="s">
        <v>174</v>
      </c>
      <c r="N43" s="9" t="s">
        <v>265</v>
      </c>
      <c r="O43" s="9">
        <v>2025</v>
      </c>
      <c r="P43" s="9">
        <v>177</v>
      </c>
      <c r="Q43" s="9" t="s">
        <v>48</v>
      </c>
      <c r="R43" s="9" t="s">
        <v>130</v>
      </c>
      <c r="S43" s="13" t="s">
        <v>180</v>
      </c>
      <c r="T43" s="13" t="s">
        <v>177</v>
      </c>
      <c r="U43" s="9" t="s">
        <v>50</v>
      </c>
      <c r="V43" s="46" t="s">
        <v>179</v>
      </c>
      <c r="W43" s="9">
        <v>0</v>
      </c>
      <c r="X43" s="9" t="str">
        <f t="shared" si="1"/>
        <v>73</v>
      </c>
      <c r="Y43" s="39">
        <v>730609</v>
      </c>
      <c r="Z43" s="37">
        <v>1701</v>
      </c>
      <c r="AA43" s="46" t="s">
        <v>179</v>
      </c>
      <c r="AB43" s="46" t="s">
        <v>181</v>
      </c>
      <c r="AC43" s="46" t="s">
        <v>181</v>
      </c>
      <c r="AD43" s="39" t="s">
        <v>184</v>
      </c>
      <c r="AE43" s="39" t="s">
        <v>183</v>
      </c>
      <c r="AF43" s="39" t="s">
        <v>183</v>
      </c>
      <c r="AG43" s="47" t="s">
        <v>185</v>
      </c>
      <c r="AH43" s="39" t="s">
        <v>186</v>
      </c>
      <c r="AI43" s="14"/>
      <c r="AJ43" s="14"/>
      <c r="AK43" s="14"/>
      <c r="AL43" s="14"/>
      <c r="AM43" s="14">
        <v>4412.04</v>
      </c>
      <c r="AN43" s="14">
        <v>4412.04</v>
      </c>
      <c r="AO43" s="14">
        <v>4412.04</v>
      </c>
      <c r="AP43" s="14">
        <v>4412.04</v>
      </c>
      <c r="AQ43" s="14">
        <v>4412.04</v>
      </c>
      <c r="AR43" s="14">
        <v>4412.04</v>
      </c>
      <c r="AS43" s="14">
        <v>4412.04</v>
      </c>
      <c r="AT43" s="14">
        <v>4412.0200000000004</v>
      </c>
      <c r="AU43" s="15">
        <f t="shared" si="2"/>
        <v>35296.300000000003</v>
      </c>
    </row>
    <row r="44" spans="1:47" ht="112.5" x14ac:dyDescent="0.25">
      <c r="A44" s="33">
        <v>36</v>
      </c>
      <c r="B44" s="34" t="str">
        <f t="shared" si="0"/>
        <v>0004 83 007 001 730609 001 0000 0000</v>
      </c>
      <c r="C44" s="41" t="s">
        <v>47</v>
      </c>
      <c r="D44" s="39" t="s">
        <v>47</v>
      </c>
      <c r="E44" s="9"/>
      <c r="F44" s="9"/>
      <c r="G44" s="43" t="s">
        <v>113</v>
      </c>
      <c r="H44" s="43" t="s">
        <v>269</v>
      </c>
      <c r="I44" s="39" t="s">
        <v>158</v>
      </c>
      <c r="J44" s="45">
        <v>1</v>
      </c>
      <c r="K44" s="39" t="s">
        <v>150</v>
      </c>
      <c r="L44" s="9" t="s">
        <v>175</v>
      </c>
      <c r="M44" s="13" t="s">
        <v>174</v>
      </c>
      <c r="N44" s="9" t="s">
        <v>265</v>
      </c>
      <c r="O44" s="9">
        <v>2025</v>
      </c>
      <c r="P44" s="9">
        <v>177</v>
      </c>
      <c r="Q44" s="9" t="s">
        <v>48</v>
      </c>
      <c r="R44" s="9" t="s">
        <v>130</v>
      </c>
      <c r="S44" s="13" t="s">
        <v>180</v>
      </c>
      <c r="T44" s="13" t="s">
        <v>177</v>
      </c>
      <c r="U44" s="9" t="s">
        <v>50</v>
      </c>
      <c r="V44" s="46" t="s">
        <v>179</v>
      </c>
      <c r="W44" s="9">
        <v>0</v>
      </c>
      <c r="X44" s="9" t="str">
        <f t="shared" si="1"/>
        <v>73</v>
      </c>
      <c r="Y44" s="39">
        <v>730609</v>
      </c>
      <c r="Z44" s="37">
        <v>1701</v>
      </c>
      <c r="AA44" s="46" t="s">
        <v>179</v>
      </c>
      <c r="AB44" s="46" t="s">
        <v>181</v>
      </c>
      <c r="AC44" s="46" t="s">
        <v>181</v>
      </c>
      <c r="AD44" s="39" t="s">
        <v>184</v>
      </c>
      <c r="AE44" s="39" t="s">
        <v>183</v>
      </c>
      <c r="AF44" s="39" t="s">
        <v>183</v>
      </c>
      <c r="AG44" s="47" t="s">
        <v>187</v>
      </c>
      <c r="AH44" s="39" t="s">
        <v>186</v>
      </c>
      <c r="AI44" s="14"/>
      <c r="AJ44" s="14">
        <v>19941.669999999998</v>
      </c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5">
        <f t="shared" si="2"/>
        <v>19941.669999999998</v>
      </c>
    </row>
    <row r="45" spans="1:47" ht="112.5" x14ac:dyDescent="0.25">
      <c r="A45" s="33">
        <v>37</v>
      </c>
      <c r="B45" s="34" t="str">
        <f t="shared" si="0"/>
        <v>0004 83 007 001 730612 001 0000 0000</v>
      </c>
      <c r="C45" s="41" t="s">
        <v>47</v>
      </c>
      <c r="D45" s="43" t="s">
        <v>47</v>
      </c>
      <c r="E45" s="9"/>
      <c r="F45" s="9"/>
      <c r="G45" s="43" t="s">
        <v>113</v>
      </c>
      <c r="H45" s="43" t="s">
        <v>269</v>
      </c>
      <c r="I45" s="39" t="s">
        <v>159</v>
      </c>
      <c r="J45" s="45">
        <v>1</v>
      </c>
      <c r="K45" s="39" t="s">
        <v>150</v>
      </c>
      <c r="L45" s="9" t="s">
        <v>175</v>
      </c>
      <c r="M45" s="13" t="s">
        <v>174</v>
      </c>
      <c r="N45" s="9" t="s">
        <v>265</v>
      </c>
      <c r="O45" s="9">
        <v>2025</v>
      </c>
      <c r="P45" s="9">
        <v>177</v>
      </c>
      <c r="Q45" s="9" t="s">
        <v>48</v>
      </c>
      <c r="R45" s="9" t="s">
        <v>130</v>
      </c>
      <c r="S45" s="13" t="s">
        <v>180</v>
      </c>
      <c r="T45" s="13" t="s">
        <v>177</v>
      </c>
      <c r="U45" s="9" t="s">
        <v>50</v>
      </c>
      <c r="V45" s="46" t="s">
        <v>179</v>
      </c>
      <c r="W45" s="9">
        <v>0</v>
      </c>
      <c r="X45" s="9" t="str">
        <f t="shared" si="1"/>
        <v>73</v>
      </c>
      <c r="Y45" s="39">
        <v>730612</v>
      </c>
      <c r="Z45" s="37">
        <v>1701</v>
      </c>
      <c r="AA45" s="46" t="s">
        <v>179</v>
      </c>
      <c r="AB45" s="46" t="s">
        <v>181</v>
      </c>
      <c r="AC45" s="46" t="s">
        <v>181</v>
      </c>
      <c r="AD45" s="39" t="s">
        <v>184</v>
      </c>
      <c r="AE45" s="39" t="s">
        <v>183</v>
      </c>
      <c r="AF45" s="39" t="s">
        <v>183</v>
      </c>
      <c r="AG45" s="47" t="s">
        <v>185</v>
      </c>
      <c r="AH45" s="39" t="s">
        <v>186</v>
      </c>
      <c r="AI45" s="14"/>
      <c r="AJ45" s="14">
        <v>3181.92</v>
      </c>
      <c r="AK45" s="14">
        <v>3181.92</v>
      </c>
      <c r="AL45" s="14">
        <v>3181.92</v>
      </c>
      <c r="AM45" s="14">
        <v>3181.92</v>
      </c>
      <c r="AN45" s="14">
        <v>3181.92</v>
      </c>
      <c r="AO45" s="14">
        <v>3181.92</v>
      </c>
      <c r="AP45" s="14">
        <v>3181.92</v>
      </c>
      <c r="AQ45" s="14">
        <v>3181.92</v>
      </c>
      <c r="AR45" s="14">
        <v>3181.92</v>
      </c>
      <c r="AS45" s="14">
        <v>3181.92</v>
      </c>
      <c r="AT45" s="14">
        <v>3180.8</v>
      </c>
      <c r="AU45" s="15">
        <f t="shared" si="2"/>
        <v>35000</v>
      </c>
    </row>
    <row r="46" spans="1:47" ht="112.5" x14ac:dyDescent="0.25">
      <c r="A46" s="33">
        <v>38</v>
      </c>
      <c r="B46" s="34" t="str">
        <f t="shared" si="0"/>
        <v>0004 83 007 001 730701 001 0000 0000</v>
      </c>
      <c r="C46" s="41" t="s">
        <v>47</v>
      </c>
      <c r="D46" s="43" t="s">
        <v>47</v>
      </c>
      <c r="E46" s="9"/>
      <c r="F46" s="9"/>
      <c r="G46" s="43" t="s">
        <v>113</v>
      </c>
      <c r="H46" s="43" t="s">
        <v>269</v>
      </c>
      <c r="I46" s="39" t="s">
        <v>160</v>
      </c>
      <c r="J46" s="45">
        <v>1</v>
      </c>
      <c r="K46" s="39" t="s">
        <v>150</v>
      </c>
      <c r="L46" s="9" t="s">
        <v>175</v>
      </c>
      <c r="M46" s="13" t="s">
        <v>174</v>
      </c>
      <c r="N46" s="9" t="s">
        <v>265</v>
      </c>
      <c r="O46" s="9">
        <v>2025</v>
      </c>
      <c r="P46" s="9">
        <v>177</v>
      </c>
      <c r="Q46" s="9" t="s">
        <v>48</v>
      </c>
      <c r="R46" s="9" t="s">
        <v>130</v>
      </c>
      <c r="S46" s="13" t="s">
        <v>180</v>
      </c>
      <c r="T46" s="13" t="s">
        <v>177</v>
      </c>
      <c r="U46" s="9" t="s">
        <v>50</v>
      </c>
      <c r="V46" s="46" t="s">
        <v>179</v>
      </c>
      <c r="W46" s="9">
        <v>0</v>
      </c>
      <c r="X46" s="9" t="str">
        <f t="shared" si="1"/>
        <v>73</v>
      </c>
      <c r="Y46" s="39">
        <v>730701</v>
      </c>
      <c r="Z46" s="37">
        <v>1701</v>
      </c>
      <c r="AA46" s="46" t="s">
        <v>179</v>
      </c>
      <c r="AB46" s="46" t="s">
        <v>181</v>
      </c>
      <c r="AC46" s="46" t="s">
        <v>181</v>
      </c>
      <c r="AD46" s="39" t="s">
        <v>184</v>
      </c>
      <c r="AE46" s="39" t="s">
        <v>183</v>
      </c>
      <c r="AF46" s="39" t="s">
        <v>183</v>
      </c>
      <c r="AG46" s="47" t="s">
        <v>187</v>
      </c>
      <c r="AH46" s="39" t="s">
        <v>186</v>
      </c>
      <c r="AI46" s="14"/>
      <c r="AJ46" s="14">
        <v>2080</v>
      </c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5">
        <f t="shared" si="2"/>
        <v>2080</v>
      </c>
    </row>
    <row r="47" spans="1:47" ht="112.5" x14ac:dyDescent="0.25">
      <c r="A47" s="33">
        <v>39</v>
      </c>
      <c r="B47" s="34" t="str">
        <f t="shared" si="0"/>
        <v>0004 83 007 001 730701 001 0000 0000</v>
      </c>
      <c r="C47" s="41" t="s">
        <v>47</v>
      </c>
      <c r="D47" s="43" t="s">
        <v>47</v>
      </c>
      <c r="E47" s="9"/>
      <c r="F47" s="9"/>
      <c r="G47" s="43" t="s">
        <v>113</v>
      </c>
      <c r="H47" s="43" t="s">
        <v>269</v>
      </c>
      <c r="I47" s="39" t="s">
        <v>232</v>
      </c>
      <c r="J47" s="45">
        <v>1</v>
      </c>
      <c r="K47" s="39" t="s">
        <v>150</v>
      </c>
      <c r="L47" s="9" t="s">
        <v>175</v>
      </c>
      <c r="M47" s="13" t="s">
        <v>174</v>
      </c>
      <c r="N47" s="9" t="s">
        <v>265</v>
      </c>
      <c r="O47" s="9">
        <v>2025</v>
      </c>
      <c r="P47" s="9">
        <v>177</v>
      </c>
      <c r="Q47" s="9" t="s">
        <v>48</v>
      </c>
      <c r="R47" s="9" t="s">
        <v>130</v>
      </c>
      <c r="S47" s="13" t="s">
        <v>180</v>
      </c>
      <c r="T47" s="13" t="s">
        <v>177</v>
      </c>
      <c r="U47" s="9" t="s">
        <v>50</v>
      </c>
      <c r="V47" s="46" t="s">
        <v>179</v>
      </c>
      <c r="W47" s="9">
        <v>0</v>
      </c>
      <c r="X47" s="9" t="str">
        <f t="shared" si="1"/>
        <v>73</v>
      </c>
      <c r="Y47" s="39">
        <v>730701</v>
      </c>
      <c r="Z47" s="37">
        <v>1701</v>
      </c>
      <c r="AA47" s="46" t="s">
        <v>179</v>
      </c>
      <c r="AB47" s="46" t="s">
        <v>181</v>
      </c>
      <c r="AC47" s="46" t="s">
        <v>181</v>
      </c>
      <c r="AD47" s="39" t="s">
        <v>184</v>
      </c>
      <c r="AE47" s="39" t="s">
        <v>183</v>
      </c>
      <c r="AF47" s="39" t="s">
        <v>183</v>
      </c>
      <c r="AG47" s="42" t="s">
        <v>185</v>
      </c>
      <c r="AH47" s="39" t="s">
        <v>186</v>
      </c>
      <c r="AI47" s="14"/>
      <c r="AJ47" s="14"/>
      <c r="AK47" s="14"/>
      <c r="AL47" s="14"/>
      <c r="AM47" s="14"/>
      <c r="AN47" s="14"/>
      <c r="AO47" s="14">
        <v>1500</v>
      </c>
      <c r="AP47" s="14"/>
      <c r="AQ47" s="14"/>
      <c r="AR47" s="14"/>
      <c r="AS47" s="14"/>
      <c r="AT47" s="14">
        <v>1500</v>
      </c>
      <c r="AU47" s="15">
        <f t="shared" si="2"/>
        <v>3000</v>
      </c>
    </row>
    <row r="48" spans="1:47" ht="112.5" x14ac:dyDescent="0.25">
      <c r="A48" s="33">
        <v>40</v>
      </c>
      <c r="B48" s="34" t="str">
        <f t="shared" si="0"/>
        <v>0004 83 007 001 730702 001 0000 0000</v>
      </c>
      <c r="C48" s="41" t="s">
        <v>47</v>
      </c>
      <c r="D48" s="43" t="s">
        <v>47</v>
      </c>
      <c r="E48" s="9"/>
      <c r="F48" s="9"/>
      <c r="G48" s="43" t="s">
        <v>113</v>
      </c>
      <c r="H48" s="43" t="s">
        <v>269</v>
      </c>
      <c r="I48" s="39" t="s">
        <v>233</v>
      </c>
      <c r="J48" s="45">
        <v>1</v>
      </c>
      <c r="K48" s="39" t="s">
        <v>150</v>
      </c>
      <c r="L48" s="9" t="s">
        <v>175</v>
      </c>
      <c r="M48" s="13" t="s">
        <v>174</v>
      </c>
      <c r="N48" s="9" t="s">
        <v>265</v>
      </c>
      <c r="O48" s="9">
        <v>2025</v>
      </c>
      <c r="P48" s="9">
        <v>177</v>
      </c>
      <c r="Q48" s="9" t="s">
        <v>48</v>
      </c>
      <c r="R48" s="9" t="s">
        <v>130</v>
      </c>
      <c r="S48" s="13" t="s">
        <v>180</v>
      </c>
      <c r="T48" s="13" t="s">
        <v>177</v>
      </c>
      <c r="U48" s="9" t="s">
        <v>50</v>
      </c>
      <c r="V48" s="46" t="s">
        <v>179</v>
      </c>
      <c r="W48" s="9">
        <v>0</v>
      </c>
      <c r="X48" s="9" t="str">
        <f t="shared" si="1"/>
        <v>73</v>
      </c>
      <c r="Y48" s="39">
        <v>730702</v>
      </c>
      <c r="Z48" s="37">
        <v>1701</v>
      </c>
      <c r="AA48" s="46" t="s">
        <v>179</v>
      </c>
      <c r="AB48" s="46" t="s">
        <v>181</v>
      </c>
      <c r="AC48" s="46" t="s">
        <v>181</v>
      </c>
      <c r="AD48" s="39" t="s">
        <v>184</v>
      </c>
      <c r="AE48" s="39" t="s">
        <v>183</v>
      </c>
      <c r="AF48" s="39" t="s">
        <v>183</v>
      </c>
      <c r="AG48" s="47" t="s">
        <v>185</v>
      </c>
      <c r="AH48" s="39" t="s">
        <v>186</v>
      </c>
      <c r="AI48" s="14"/>
      <c r="AJ48" s="14"/>
      <c r="AK48" s="14"/>
      <c r="AL48" s="14"/>
      <c r="AM48" s="14"/>
      <c r="AN48" s="14"/>
      <c r="AO48" s="14"/>
      <c r="AP48" s="14"/>
      <c r="AQ48" s="14"/>
      <c r="AR48" s="14">
        <v>2937.06</v>
      </c>
      <c r="AS48" s="14"/>
      <c r="AT48" s="14"/>
      <c r="AU48" s="15">
        <f t="shared" si="2"/>
        <v>2937.06</v>
      </c>
    </row>
    <row r="49" spans="1:47" ht="112.5" x14ac:dyDescent="0.25">
      <c r="A49" s="33">
        <v>41</v>
      </c>
      <c r="B49" s="34" t="str">
        <f t="shared" si="0"/>
        <v>0004 83 007 001 730805 001 0000 0000</v>
      </c>
      <c r="C49" s="41" t="s">
        <v>47</v>
      </c>
      <c r="D49" s="39" t="s">
        <v>47</v>
      </c>
      <c r="E49" s="9"/>
      <c r="F49" s="9"/>
      <c r="G49" s="43" t="s">
        <v>113</v>
      </c>
      <c r="H49" s="43" t="s">
        <v>269</v>
      </c>
      <c r="I49" s="39" t="s">
        <v>161</v>
      </c>
      <c r="J49" s="45">
        <v>1</v>
      </c>
      <c r="K49" s="39" t="s">
        <v>150</v>
      </c>
      <c r="L49" s="9" t="s">
        <v>175</v>
      </c>
      <c r="M49" s="13" t="s">
        <v>174</v>
      </c>
      <c r="N49" s="9" t="s">
        <v>265</v>
      </c>
      <c r="O49" s="9">
        <v>2025</v>
      </c>
      <c r="P49" s="9">
        <v>177</v>
      </c>
      <c r="Q49" s="9" t="s">
        <v>48</v>
      </c>
      <c r="R49" s="9" t="s">
        <v>130</v>
      </c>
      <c r="S49" s="13" t="s">
        <v>180</v>
      </c>
      <c r="T49" s="13" t="s">
        <v>177</v>
      </c>
      <c r="U49" s="9" t="s">
        <v>50</v>
      </c>
      <c r="V49" s="46" t="s">
        <v>179</v>
      </c>
      <c r="W49" s="9">
        <v>0</v>
      </c>
      <c r="X49" s="9" t="str">
        <f t="shared" si="1"/>
        <v>73</v>
      </c>
      <c r="Y49" s="39">
        <v>730805</v>
      </c>
      <c r="Z49" s="37">
        <v>1701</v>
      </c>
      <c r="AA49" s="46" t="s">
        <v>179</v>
      </c>
      <c r="AB49" s="46" t="s">
        <v>181</v>
      </c>
      <c r="AC49" s="46" t="s">
        <v>181</v>
      </c>
      <c r="AD49" s="39" t="s">
        <v>184</v>
      </c>
      <c r="AE49" s="39" t="s">
        <v>183</v>
      </c>
      <c r="AF49" s="39" t="s">
        <v>183</v>
      </c>
      <c r="AG49" s="47" t="s">
        <v>187</v>
      </c>
      <c r="AH49" s="39" t="s">
        <v>186</v>
      </c>
      <c r="AI49" s="14"/>
      <c r="AJ49" s="14">
        <v>761.1</v>
      </c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5">
        <f t="shared" si="2"/>
        <v>761.1</v>
      </c>
    </row>
    <row r="50" spans="1:47" ht="112.5" x14ac:dyDescent="0.25">
      <c r="A50" s="33">
        <v>42</v>
      </c>
      <c r="B50" s="34" t="str">
        <f t="shared" si="0"/>
        <v>0004 83 007 001 730813 001 0000 0000</v>
      </c>
      <c r="C50" s="41" t="s">
        <v>47</v>
      </c>
      <c r="D50" s="43" t="s">
        <v>47</v>
      </c>
      <c r="E50" s="9"/>
      <c r="F50" s="9"/>
      <c r="G50" s="43" t="s">
        <v>113</v>
      </c>
      <c r="H50" s="43" t="s">
        <v>269</v>
      </c>
      <c r="I50" s="39" t="s">
        <v>234</v>
      </c>
      <c r="J50" s="45">
        <v>1</v>
      </c>
      <c r="K50" s="39" t="s">
        <v>150</v>
      </c>
      <c r="L50" s="9" t="s">
        <v>175</v>
      </c>
      <c r="M50" s="13" t="s">
        <v>174</v>
      </c>
      <c r="N50" s="9" t="s">
        <v>265</v>
      </c>
      <c r="O50" s="9">
        <v>2025</v>
      </c>
      <c r="P50" s="9">
        <v>177</v>
      </c>
      <c r="Q50" s="9" t="s">
        <v>48</v>
      </c>
      <c r="R50" s="9" t="s">
        <v>130</v>
      </c>
      <c r="S50" s="13" t="s">
        <v>180</v>
      </c>
      <c r="T50" s="13" t="s">
        <v>177</v>
      </c>
      <c r="U50" s="9" t="s">
        <v>50</v>
      </c>
      <c r="V50" s="46" t="s">
        <v>179</v>
      </c>
      <c r="W50" s="9">
        <v>0</v>
      </c>
      <c r="X50" s="9" t="str">
        <f t="shared" si="1"/>
        <v>73</v>
      </c>
      <c r="Y50" s="39">
        <v>730813</v>
      </c>
      <c r="Z50" s="37">
        <v>1701</v>
      </c>
      <c r="AA50" s="46" t="s">
        <v>179</v>
      </c>
      <c r="AB50" s="46" t="s">
        <v>181</v>
      </c>
      <c r="AC50" s="46" t="s">
        <v>181</v>
      </c>
      <c r="AD50" s="39" t="s">
        <v>184</v>
      </c>
      <c r="AE50" s="39" t="s">
        <v>183</v>
      </c>
      <c r="AF50" s="39" t="s">
        <v>183</v>
      </c>
      <c r="AG50" s="47" t="s">
        <v>185</v>
      </c>
      <c r="AH50" s="39" t="s">
        <v>186</v>
      </c>
      <c r="AI50" s="14"/>
      <c r="AJ50" s="14"/>
      <c r="AK50" s="14"/>
      <c r="AL50" s="14"/>
      <c r="AM50" s="14"/>
      <c r="AN50" s="14">
        <v>3912.55</v>
      </c>
      <c r="AO50" s="14"/>
      <c r="AP50" s="14">
        <v>3912.55</v>
      </c>
      <c r="AQ50" s="14">
        <v>904.9</v>
      </c>
      <c r="AR50" s="14">
        <v>3912.55</v>
      </c>
      <c r="AS50" s="14">
        <v>3912.55</v>
      </c>
      <c r="AT50" s="14"/>
      <c r="AU50" s="15">
        <f t="shared" si="2"/>
        <v>16555.099999999999</v>
      </c>
    </row>
    <row r="51" spans="1:47" ht="112.5" x14ac:dyDescent="0.25">
      <c r="A51" s="33">
        <v>43</v>
      </c>
      <c r="B51" s="34" t="str">
        <f t="shared" si="0"/>
        <v>0004 83 007 001 730813 001 0000 0000</v>
      </c>
      <c r="C51" s="41" t="s">
        <v>47</v>
      </c>
      <c r="D51" s="39" t="s">
        <v>47</v>
      </c>
      <c r="E51" s="9"/>
      <c r="F51" s="9"/>
      <c r="G51" s="43" t="s">
        <v>113</v>
      </c>
      <c r="H51" s="43" t="s">
        <v>269</v>
      </c>
      <c r="I51" s="39" t="s">
        <v>162</v>
      </c>
      <c r="J51" s="45">
        <v>1</v>
      </c>
      <c r="K51" s="39" t="s">
        <v>150</v>
      </c>
      <c r="L51" s="9" t="s">
        <v>175</v>
      </c>
      <c r="M51" s="13" t="s">
        <v>174</v>
      </c>
      <c r="N51" s="9" t="s">
        <v>265</v>
      </c>
      <c r="O51" s="9">
        <v>2025</v>
      </c>
      <c r="P51" s="9">
        <v>177</v>
      </c>
      <c r="Q51" s="9" t="s">
        <v>48</v>
      </c>
      <c r="R51" s="9" t="s">
        <v>130</v>
      </c>
      <c r="S51" s="13" t="s">
        <v>180</v>
      </c>
      <c r="T51" s="13" t="s">
        <v>177</v>
      </c>
      <c r="U51" s="9" t="s">
        <v>50</v>
      </c>
      <c r="V51" s="46" t="s">
        <v>179</v>
      </c>
      <c r="W51" s="9">
        <v>0</v>
      </c>
      <c r="X51" s="9" t="str">
        <f t="shared" si="1"/>
        <v>73</v>
      </c>
      <c r="Y51" s="39">
        <v>730813</v>
      </c>
      <c r="Z51" s="37">
        <v>1701</v>
      </c>
      <c r="AA51" s="46" t="s">
        <v>179</v>
      </c>
      <c r="AB51" s="46" t="s">
        <v>181</v>
      </c>
      <c r="AC51" s="46" t="s">
        <v>181</v>
      </c>
      <c r="AD51" s="39" t="s">
        <v>184</v>
      </c>
      <c r="AE51" s="39" t="s">
        <v>183</v>
      </c>
      <c r="AF51" s="39" t="s">
        <v>183</v>
      </c>
      <c r="AG51" s="47" t="s">
        <v>187</v>
      </c>
      <c r="AH51" s="39" t="s">
        <v>186</v>
      </c>
      <c r="AI51" s="14"/>
      <c r="AJ51" s="14"/>
      <c r="AK51" s="14">
        <v>16717.759999999998</v>
      </c>
      <c r="AL51" s="14"/>
      <c r="AM51" s="14"/>
      <c r="AN51" s="14"/>
      <c r="AO51" s="14"/>
      <c r="AP51" s="14"/>
      <c r="AQ51" s="14"/>
      <c r="AR51" s="14"/>
      <c r="AS51" s="14"/>
      <c r="AT51" s="14"/>
      <c r="AU51" s="15">
        <f t="shared" si="2"/>
        <v>16717.759999999998</v>
      </c>
    </row>
    <row r="52" spans="1:47" ht="112.5" x14ac:dyDescent="0.25">
      <c r="A52" s="33">
        <v>44</v>
      </c>
      <c r="B52" s="34" t="str">
        <f t="shared" si="0"/>
        <v>0004 83 007 001 731404 001 0000 0000</v>
      </c>
      <c r="C52" s="41" t="s">
        <v>47</v>
      </c>
      <c r="D52" s="39" t="s">
        <v>47</v>
      </c>
      <c r="E52" s="9"/>
      <c r="F52" s="9"/>
      <c r="G52" s="43" t="s">
        <v>113</v>
      </c>
      <c r="H52" s="43" t="s">
        <v>269</v>
      </c>
      <c r="I52" s="39" t="s">
        <v>235</v>
      </c>
      <c r="J52" s="45">
        <v>1</v>
      </c>
      <c r="K52" s="39" t="s">
        <v>150</v>
      </c>
      <c r="L52" s="9" t="s">
        <v>175</v>
      </c>
      <c r="M52" s="13" t="s">
        <v>174</v>
      </c>
      <c r="N52" s="9" t="s">
        <v>265</v>
      </c>
      <c r="O52" s="9">
        <v>2025</v>
      </c>
      <c r="P52" s="9">
        <v>177</v>
      </c>
      <c r="Q52" s="9" t="s">
        <v>48</v>
      </c>
      <c r="R52" s="9" t="s">
        <v>130</v>
      </c>
      <c r="S52" s="13" t="s">
        <v>180</v>
      </c>
      <c r="T52" s="13" t="s">
        <v>177</v>
      </c>
      <c r="U52" s="9" t="s">
        <v>50</v>
      </c>
      <c r="V52" s="46" t="s">
        <v>179</v>
      </c>
      <c r="W52" s="9">
        <v>0</v>
      </c>
      <c r="X52" s="9" t="str">
        <f t="shared" si="1"/>
        <v>73</v>
      </c>
      <c r="Y52" s="39">
        <v>731404</v>
      </c>
      <c r="Z52" s="37">
        <v>1701</v>
      </c>
      <c r="AA52" s="46" t="s">
        <v>179</v>
      </c>
      <c r="AB52" s="46" t="s">
        <v>181</v>
      </c>
      <c r="AC52" s="46" t="s">
        <v>181</v>
      </c>
      <c r="AD52" s="39" t="s">
        <v>184</v>
      </c>
      <c r="AE52" s="39" t="s">
        <v>183</v>
      </c>
      <c r="AF52" s="39" t="s">
        <v>183</v>
      </c>
      <c r="AG52" s="47" t="s">
        <v>185</v>
      </c>
      <c r="AH52" s="39" t="s">
        <v>186</v>
      </c>
      <c r="AI52" s="14"/>
      <c r="AJ52" s="14"/>
      <c r="AK52" s="14"/>
      <c r="AL52" s="14"/>
      <c r="AM52" s="14"/>
      <c r="AN52" s="14">
        <v>2000</v>
      </c>
      <c r="AO52" s="14">
        <v>2000</v>
      </c>
      <c r="AP52" s="14">
        <v>2000</v>
      </c>
      <c r="AQ52" s="14">
        <v>2000</v>
      </c>
      <c r="AR52" s="14">
        <v>2000</v>
      </c>
      <c r="AS52" s="14"/>
      <c r="AT52" s="14"/>
      <c r="AU52" s="15">
        <f t="shared" si="2"/>
        <v>10000</v>
      </c>
    </row>
    <row r="53" spans="1:47" ht="112.5" x14ac:dyDescent="0.25">
      <c r="A53" s="33">
        <v>45</v>
      </c>
      <c r="B53" s="34" t="str">
        <f t="shared" si="0"/>
        <v>0004 83 007 001 730819 001 0000 0000</v>
      </c>
      <c r="C53" s="41" t="s">
        <v>47</v>
      </c>
      <c r="D53" s="39" t="s">
        <v>47</v>
      </c>
      <c r="E53" s="9"/>
      <c r="F53" s="9"/>
      <c r="G53" s="43" t="s">
        <v>113</v>
      </c>
      <c r="H53" s="43" t="s">
        <v>269</v>
      </c>
      <c r="I53" s="39" t="s">
        <v>163</v>
      </c>
      <c r="J53" s="45">
        <v>1</v>
      </c>
      <c r="K53" s="39" t="s">
        <v>150</v>
      </c>
      <c r="L53" s="9" t="s">
        <v>175</v>
      </c>
      <c r="M53" s="13" t="s">
        <v>174</v>
      </c>
      <c r="N53" s="9" t="s">
        <v>265</v>
      </c>
      <c r="O53" s="9">
        <v>2025</v>
      </c>
      <c r="P53" s="9">
        <v>177</v>
      </c>
      <c r="Q53" s="9" t="s">
        <v>48</v>
      </c>
      <c r="R53" s="9" t="s">
        <v>130</v>
      </c>
      <c r="S53" s="13" t="s">
        <v>180</v>
      </c>
      <c r="T53" s="13" t="s">
        <v>177</v>
      </c>
      <c r="U53" s="9" t="s">
        <v>50</v>
      </c>
      <c r="V53" s="46" t="s">
        <v>179</v>
      </c>
      <c r="W53" s="9">
        <v>0</v>
      </c>
      <c r="X53" s="9" t="str">
        <f t="shared" si="1"/>
        <v>73</v>
      </c>
      <c r="Y53" s="39">
        <v>730819</v>
      </c>
      <c r="Z53" s="37">
        <v>1701</v>
      </c>
      <c r="AA53" s="46" t="s">
        <v>179</v>
      </c>
      <c r="AB53" s="46" t="s">
        <v>181</v>
      </c>
      <c r="AC53" s="46" t="s">
        <v>181</v>
      </c>
      <c r="AD53" s="39" t="s">
        <v>184</v>
      </c>
      <c r="AE53" s="39" t="s">
        <v>183</v>
      </c>
      <c r="AF53" s="39" t="s">
        <v>183</v>
      </c>
      <c r="AG53" s="47" t="s">
        <v>187</v>
      </c>
      <c r="AH53" s="39" t="s">
        <v>186</v>
      </c>
      <c r="AI53" s="14"/>
      <c r="AJ53" s="14"/>
      <c r="AK53" s="14">
        <v>35558.639999999999</v>
      </c>
      <c r="AL53" s="14"/>
      <c r="AM53" s="14"/>
      <c r="AN53" s="14"/>
      <c r="AO53" s="14"/>
      <c r="AP53" s="14"/>
      <c r="AQ53" s="14"/>
      <c r="AR53" s="14"/>
      <c r="AS53" s="14"/>
      <c r="AT53" s="14"/>
      <c r="AU53" s="15">
        <f t="shared" si="2"/>
        <v>35558.639999999999</v>
      </c>
    </row>
    <row r="54" spans="1:47" ht="112.5" x14ac:dyDescent="0.25">
      <c r="A54" s="33">
        <v>46</v>
      </c>
      <c r="B54" s="34" t="str">
        <f t="shared" si="0"/>
        <v>0004 83 007 001 730819 001 0000 0000</v>
      </c>
      <c r="C54" s="41" t="s">
        <v>47</v>
      </c>
      <c r="D54" s="39" t="s">
        <v>47</v>
      </c>
      <c r="E54" s="9"/>
      <c r="F54" s="9"/>
      <c r="G54" s="43" t="s">
        <v>113</v>
      </c>
      <c r="H54" s="43" t="s">
        <v>269</v>
      </c>
      <c r="I54" s="39" t="s">
        <v>236</v>
      </c>
      <c r="J54" s="45">
        <v>1</v>
      </c>
      <c r="K54" s="39" t="s">
        <v>150</v>
      </c>
      <c r="L54" s="9" t="s">
        <v>175</v>
      </c>
      <c r="M54" s="13" t="s">
        <v>174</v>
      </c>
      <c r="N54" s="9" t="s">
        <v>265</v>
      </c>
      <c r="O54" s="9">
        <v>2025</v>
      </c>
      <c r="P54" s="9">
        <v>177</v>
      </c>
      <c r="Q54" s="9" t="s">
        <v>48</v>
      </c>
      <c r="R54" s="9" t="s">
        <v>130</v>
      </c>
      <c r="S54" s="13" t="s">
        <v>180</v>
      </c>
      <c r="T54" s="13" t="s">
        <v>177</v>
      </c>
      <c r="U54" s="9" t="s">
        <v>50</v>
      </c>
      <c r="V54" s="46" t="s">
        <v>179</v>
      </c>
      <c r="W54" s="9">
        <v>0</v>
      </c>
      <c r="X54" s="9" t="str">
        <f t="shared" si="1"/>
        <v>73</v>
      </c>
      <c r="Y54" s="39">
        <v>730819</v>
      </c>
      <c r="Z54" s="37">
        <v>1701</v>
      </c>
      <c r="AA54" s="46" t="s">
        <v>179</v>
      </c>
      <c r="AB54" s="46" t="s">
        <v>181</v>
      </c>
      <c r="AC54" s="46" t="s">
        <v>181</v>
      </c>
      <c r="AD54" s="39" t="s">
        <v>184</v>
      </c>
      <c r="AE54" s="39" t="s">
        <v>183</v>
      </c>
      <c r="AF54" s="39" t="s">
        <v>183</v>
      </c>
      <c r="AG54" s="47" t="s">
        <v>185</v>
      </c>
      <c r="AH54" s="39" t="s">
        <v>186</v>
      </c>
      <c r="AI54" s="14"/>
      <c r="AJ54" s="14"/>
      <c r="AK54" s="14"/>
      <c r="AL54" s="14"/>
      <c r="AM54" s="14"/>
      <c r="AN54" s="14"/>
      <c r="AO54" s="14"/>
      <c r="AP54" s="14">
        <v>20000</v>
      </c>
      <c r="AQ54" s="14"/>
      <c r="AR54" s="14"/>
      <c r="AS54" s="14">
        <v>20000</v>
      </c>
      <c r="AT54" s="14"/>
      <c r="AU54" s="15">
        <f t="shared" si="2"/>
        <v>40000</v>
      </c>
    </row>
    <row r="55" spans="1:47" ht="112.5" x14ac:dyDescent="0.25">
      <c r="A55" s="33">
        <v>47</v>
      </c>
      <c r="B55" s="34" t="str">
        <f t="shared" si="0"/>
        <v>0004 83 007 001 730829 001 0000 0000</v>
      </c>
      <c r="C55" s="41" t="s">
        <v>47</v>
      </c>
      <c r="D55" s="39" t="s">
        <v>47</v>
      </c>
      <c r="E55" s="9"/>
      <c r="F55" s="9"/>
      <c r="G55" s="43" t="s">
        <v>113</v>
      </c>
      <c r="H55" s="43" t="s">
        <v>269</v>
      </c>
      <c r="I55" s="43" t="s">
        <v>164</v>
      </c>
      <c r="J55" s="45">
        <v>1</v>
      </c>
      <c r="K55" s="39" t="s">
        <v>150</v>
      </c>
      <c r="L55" s="9" t="s">
        <v>175</v>
      </c>
      <c r="M55" s="13" t="s">
        <v>174</v>
      </c>
      <c r="N55" s="9" t="s">
        <v>265</v>
      </c>
      <c r="O55" s="9">
        <v>2025</v>
      </c>
      <c r="P55" s="9">
        <v>177</v>
      </c>
      <c r="Q55" s="9" t="s">
        <v>48</v>
      </c>
      <c r="R55" s="9" t="s">
        <v>130</v>
      </c>
      <c r="S55" s="13" t="s">
        <v>180</v>
      </c>
      <c r="T55" s="13" t="s">
        <v>177</v>
      </c>
      <c r="U55" s="9" t="s">
        <v>50</v>
      </c>
      <c r="V55" s="46" t="s">
        <v>179</v>
      </c>
      <c r="W55" s="9">
        <v>0</v>
      </c>
      <c r="X55" s="9" t="str">
        <f t="shared" si="1"/>
        <v>73</v>
      </c>
      <c r="Y55" s="39">
        <v>730829</v>
      </c>
      <c r="Z55" s="37">
        <v>1701</v>
      </c>
      <c r="AA55" s="46" t="s">
        <v>179</v>
      </c>
      <c r="AB55" s="46" t="s">
        <v>181</v>
      </c>
      <c r="AC55" s="46" t="s">
        <v>181</v>
      </c>
      <c r="AD55" s="39" t="s">
        <v>184</v>
      </c>
      <c r="AE55" s="39" t="s">
        <v>183</v>
      </c>
      <c r="AF55" s="39" t="s">
        <v>183</v>
      </c>
      <c r="AG55" s="47" t="s">
        <v>187</v>
      </c>
      <c r="AH55" s="39" t="s">
        <v>186</v>
      </c>
      <c r="AI55" s="14"/>
      <c r="AJ55" s="14"/>
      <c r="AK55" s="14">
        <f>119225.21-18616.68+1.03</f>
        <v>100609.56</v>
      </c>
      <c r="AL55" s="14"/>
      <c r="AM55" s="14"/>
      <c r="AN55" s="14"/>
      <c r="AO55" s="14"/>
      <c r="AP55" s="14"/>
      <c r="AQ55" s="14"/>
      <c r="AR55" s="14"/>
      <c r="AS55" s="14"/>
      <c r="AT55" s="14"/>
      <c r="AU55" s="15">
        <f t="shared" si="2"/>
        <v>100609.56</v>
      </c>
    </row>
    <row r="56" spans="1:47" ht="112.5" x14ac:dyDescent="0.25">
      <c r="A56" s="33">
        <v>48</v>
      </c>
      <c r="B56" s="34" t="str">
        <f t="shared" si="0"/>
        <v>0004 83 007 001 730829 202 8888 8888</v>
      </c>
      <c r="C56" s="41" t="s">
        <v>47</v>
      </c>
      <c r="D56" s="39" t="s">
        <v>47</v>
      </c>
      <c r="E56" s="9"/>
      <c r="F56" s="9"/>
      <c r="G56" s="43" t="s">
        <v>113</v>
      </c>
      <c r="H56" s="43" t="s">
        <v>269</v>
      </c>
      <c r="I56" s="43" t="s">
        <v>164</v>
      </c>
      <c r="J56" s="45">
        <v>1</v>
      </c>
      <c r="K56" s="39" t="s">
        <v>150</v>
      </c>
      <c r="L56" s="9" t="s">
        <v>175</v>
      </c>
      <c r="M56" s="13" t="s">
        <v>174</v>
      </c>
      <c r="N56" s="9" t="s">
        <v>265</v>
      </c>
      <c r="O56" s="9">
        <v>2025</v>
      </c>
      <c r="P56" s="9">
        <v>177</v>
      </c>
      <c r="Q56" s="9" t="s">
        <v>48</v>
      </c>
      <c r="R56" s="9" t="s">
        <v>130</v>
      </c>
      <c r="S56" s="13" t="s">
        <v>180</v>
      </c>
      <c r="T56" s="13" t="s">
        <v>177</v>
      </c>
      <c r="U56" s="9" t="s">
        <v>50</v>
      </c>
      <c r="V56" s="46" t="s">
        <v>179</v>
      </c>
      <c r="W56" s="9">
        <v>0</v>
      </c>
      <c r="X56" s="9" t="str">
        <f t="shared" ref="X56" si="5">+MID(Y56,1,2)</f>
        <v>73</v>
      </c>
      <c r="Y56" s="39">
        <v>730829</v>
      </c>
      <c r="Z56" s="37">
        <v>1701</v>
      </c>
      <c r="AA56" s="46" t="s">
        <v>202</v>
      </c>
      <c r="AB56" s="46" t="s">
        <v>201</v>
      </c>
      <c r="AC56" s="46" t="s">
        <v>201</v>
      </c>
      <c r="AD56" s="39" t="s">
        <v>184</v>
      </c>
      <c r="AE56" s="39" t="s">
        <v>183</v>
      </c>
      <c r="AF56" s="39" t="s">
        <v>183</v>
      </c>
      <c r="AG56" s="47" t="s">
        <v>187</v>
      </c>
      <c r="AH56" s="39" t="s">
        <v>186</v>
      </c>
      <c r="AI56" s="14"/>
      <c r="AJ56" s="14"/>
      <c r="AK56" s="14">
        <f>18616.68+0.73</f>
        <v>18617.41</v>
      </c>
      <c r="AL56" s="14"/>
      <c r="AM56" s="14"/>
      <c r="AN56" s="14"/>
      <c r="AO56" s="14"/>
      <c r="AP56" s="14"/>
      <c r="AQ56" s="14"/>
      <c r="AR56" s="14"/>
      <c r="AS56" s="14"/>
      <c r="AT56" s="14"/>
      <c r="AU56" s="15">
        <f t="shared" ref="AU56" si="6">+SUM(AI56:AT56)</f>
        <v>18617.41</v>
      </c>
    </row>
    <row r="57" spans="1:47" ht="112.5" x14ac:dyDescent="0.25">
      <c r="A57" s="33">
        <v>49</v>
      </c>
      <c r="B57" s="34" t="str">
        <f t="shared" si="0"/>
        <v>0004 83 007 001 730829 202 8888 8888</v>
      </c>
      <c r="C57" s="41" t="s">
        <v>47</v>
      </c>
      <c r="D57" s="39" t="s">
        <v>47</v>
      </c>
      <c r="E57" s="9"/>
      <c r="F57" s="9"/>
      <c r="G57" s="43" t="s">
        <v>113</v>
      </c>
      <c r="H57" s="43" t="s">
        <v>269</v>
      </c>
      <c r="I57" s="39" t="s">
        <v>237</v>
      </c>
      <c r="J57" s="45">
        <v>1</v>
      </c>
      <c r="K57" s="39" t="s">
        <v>150</v>
      </c>
      <c r="L57" s="9" t="s">
        <v>175</v>
      </c>
      <c r="M57" s="13" t="s">
        <v>174</v>
      </c>
      <c r="N57" s="9" t="s">
        <v>265</v>
      </c>
      <c r="O57" s="9">
        <v>2025</v>
      </c>
      <c r="P57" s="9">
        <v>177</v>
      </c>
      <c r="Q57" s="9" t="s">
        <v>48</v>
      </c>
      <c r="R57" s="9" t="s">
        <v>130</v>
      </c>
      <c r="S57" s="13" t="s">
        <v>180</v>
      </c>
      <c r="T57" s="13" t="s">
        <v>177</v>
      </c>
      <c r="U57" s="9" t="s">
        <v>50</v>
      </c>
      <c r="V57" s="46" t="s">
        <v>179</v>
      </c>
      <c r="W57" s="9">
        <v>0</v>
      </c>
      <c r="X57" s="9" t="str">
        <f t="shared" si="1"/>
        <v>73</v>
      </c>
      <c r="Y57" s="39">
        <v>730829</v>
      </c>
      <c r="Z57" s="37">
        <v>1701</v>
      </c>
      <c r="AA57" s="46" t="s">
        <v>202</v>
      </c>
      <c r="AB57" s="46" t="s">
        <v>201</v>
      </c>
      <c r="AC57" s="46" t="s">
        <v>201</v>
      </c>
      <c r="AD57" s="39" t="s">
        <v>184</v>
      </c>
      <c r="AE57" s="39" t="s">
        <v>183</v>
      </c>
      <c r="AF57" s="39" t="s">
        <v>183</v>
      </c>
      <c r="AG57" s="47" t="s">
        <v>185</v>
      </c>
      <c r="AH57" s="39" t="s">
        <v>186</v>
      </c>
      <c r="AI57" s="14"/>
      <c r="AJ57" s="14"/>
      <c r="AK57" s="14"/>
      <c r="AL57" s="14"/>
      <c r="AM57" s="14"/>
      <c r="AN57" s="14"/>
      <c r="AO57" s="14"/>
      <c r="AP57" s="14">
        <v>15000</v>
      </c>
      <c r="AQ57" s="14"/>
      <c r="AR57" s="14"/>
      <c r="AS57" s="14">
        <v>15000</v>
      </c>
      <c r="AT57" s="14"/>
      <c r="AU57" s="15">
        <f t="shared" si="2"/>
        <v>30000</v>
      </c>
    </row>
    <row r="58" spans="1:47" ht="112.5" x14ac:dyDescent="0.25">
      <c r="A58" s="33">
        <v>50</v>
      </c>
      <c r="B58" s="34" t="str">
        <f t="shared" si="0"/>
        <v>0004 83 007 001 731404 001 0000 0000</v>
      </c>
      <c r="C58" s="41" t="s">
        <v>47</v>
      </c>
      <c r="D58" s="39" t="s">
        <v>47</v>
      </c>
      <c r="E58" s="9"/>
      <c r="F58" s="9"/>
      <c r="G58" s="43" t="s">
        <v>113</v>
      </c>
      <c r="H58" s="43" t="s">
        <v>270</v>
      </c>
      <c r="I58" s="43" t="s">
        <v>165</v>
      </c>
      <c r="J58" s="45">
        <v>1</v>
      </c>
      <c r="K58" s="39" t="s">
        <v>150</v>
      </c>
      <c r="L58" s="9" t="s">
        <v>175</v>
      </c>
      <c r="M58" s="13" t="s">
        <v>174</v>
      </c>
      <c r="N58" s="9" t="s">
        <v>265</v>
      </c>
      <c r="O58" s="9">
        <v>2025</v>
      </c>
      <c r="P58" s="9">
        <v>177</v>
      </c>
      <c r="Q58" s="9" t="s">
        <v>48</v>
      </c>
      <c r="R58" s="9" t="s">
        <v>130</v>
      </c>
      <c r="S58" s="13" t="s">
        <v>180</v>
      </c>
      <c r="T58" s="13" t="s">
        <v>177</v>
      </c>
      <c r="U58" s="9" t="s">
        <v>50</v>
      </c>
      <c r="V58" s="46" t="s">
        <v>179</v>
      </c>
      <c r="W58" s="9">
        <v>0</v>
      </c>
      <c r="X58" s="9" t="str">
        <f t="shared" si="1"/>
        <v>73</v>
      </c>
      <c r="Y58" s="39">
        <v>731404</v>
      </c>
      <c r="Z58" s="37">
        <v>1701</v>
      </c>
      <c r="AA58" s="46" t="s">
        <v>179</v>
      </c>
      <c r="AB58" s="46" t="s">
        <v>181</v>
      </c>
      <c r="AC58" s="46" t="s">
        <v>181</v>
      </c>
      <c r="AD58" s="39" t="s">
        <v>184</v>
      </c>
      <c r="AE58" s="39" t="s">
        <v>183</v>
      </c>
      <c r="AF58" s="39" t="s">
        <v>183</v>
      </c>
      <c r="AG58" s="47" t="s">
        <v>187</v>
      </c>
      <c r="AH58" s="39" t="s">
        <v>186</v>
      </c>
      <c r="AI58" s="14"/>
      <c r="AJ58" s="14"/>
      <c r="AK58" s="14">
        <v>26869.72</v>
      </c>
      <c r="AL58" s="14"/>
      <c r="AM58" s="14"/>
      <c r="AN58" s="14"/>
      <c r="AO58" s="14"/>
      <c r="AP58" s="14"/>
      <c r="AQ58" s="14"/>
      <c r="AR58" s="14"/>
      <c r="AS58" s="14"/>
      <c r="AT58" s="14"/>
      <c r="AU58" s="15">
        <f t="shared" si="2"/>
        <v>26869.72</v>
      </c>
    </row>
    <row r="59" spans="1:47" ht="112.5" x14ac:dyDescent="0.25">
      <c r="A59" s="33">
        <v>51</v>
      </c>
      <c r="B59" s="34" t="str">
        <f t="shared" si="0"/>
        <v>0004 83 007 001 840104 001 0000 0000</v>
      </c>
      <c r="C59" s="41" t="s">
        <v>47</v>
      </c>
      <c r="D59" s="39" t="s">
        <v>47</v>
      </c>
      <c r="E59" s="9"/>
      <c r="F59" s="9"/>
      <c r="G59" s="43" t="s">
        <v>113</v>
      </c>
      <c r="H59" s="43" t="s">
        <v>270</v>
      </c>
      <c r="I59" s="43" t="s">
        <v>238</v>
      </c>
      <c r="J59" s="45">
        <v>1</v>
      </c>
      <c r="K59" s="39" t="s">
        <v>150</v>
      </c>
      <c r="L59" s="9" t="s">
        <v>175</v>
      </c>
      <c r="M59" s="13" t="s">
        <v>174</v>
      </c>
      <c r="N59" s="9" t="s">
        <v>265</v>
      </c>
      <c r="O59" s="9">
        <v>2025</v>
      </c>
      <c r="P59" s="9">
        <v>177</v>
      </c>
      <c r="Q59" s="9" t="s">
        <v>48</v>
      </c>
      <c r="R59" s="9" t="s">
        <v>130</v>
      </c>
      <c r="S59" s="13" t="s">
        <v>180</v>
      </c>
      <c r="T59" s="13" t="s">
        <v>177</v>
      </c>
      <c r="U59" s="9" t="s">
        <v>50</v>
      </c>
      <c r="V59" s="46" t="s">
        <v>179</v>
      </c>
      <c r="W59" s="9">
        <v>0</v>
      </c>
      <c r="X59" s="9" t="str">
        <f t="shared" si="1"/>
        <v>84</v>
      </c>
      <c r="Y59" s="39">
        <v>840104</v>
      </c>
      <c r="Z59" s="37">
        <v>1701</v>
      </c>
      <c r="AA59" s="46" t="s">
        <v>179</v>
      </c>
      <c r="AB59" s="46" t="s">
        <v>181</v>
      </c>
      <c r="AC59" s="46" t="s">
        <v>181</v>
      </c>
      <c r="AD59" s="39" t="s">
        <v>184</v>
      </c>
      <c r="AE59" s="39" t="s">
        <v>183</v>
      </c>
      <c r="AF59" s="39" t="s">
        <v>183</v>
      </c>
      <c r="AG59" s="47" t="s">
        <v>185</v>
      </c>
      <c r="AH59" s="39" t="s">
        <v>186</v>
      </c>
      <c r="AI59" s="14"/>
      <c r="AJ59" s="14"/>
      <c r="AK59" s="14"/>
      <c r="AL59" s="14"/>
      <c r="AM59" s="14"/>
      <c r="AN59" s="14"/>
      <c r="AO59" s="14">
        <v>4774.47</v>
      </c>
      <c r="AP59" s="14">
        <v>4774.47</v>
      </c>
      <c r="AQ59" s="14">
        <v>4774.47</v>
      </c>
      <c r="AR59" s="14">
        <v>4774.47</v>
      </c>
      <c r="AS59" s="14">
        <v>4774.47</v>
      </c>
      <c r="AT59" s="14">
        <v>4774.47</v>
      </c>
      <c r="AU59" s="15">
        <f t="shared" si="2"/>
        <v>28646.820000000003</v>
      </c>
    </row>
    <row r="60" spans="1:47" ht="112.5" x14ac:dyDescent="0.25">
      <c r="A60" s="33">
        <v>52</v>
      </c>
      <c r="B60" s="34" t="str">
        <f t="shared" si="0"/>
        <v>0004 83 007 001 731406 001 0000 0000</v>
      </c>
      <c r="C60" s="41" t="s">
        <v>47</v>
      </c>
      <c r="D60" s="39" t="s">
        <v>47</v>
      </c>
      <c r="E60" s="9"/>
      <c r="F60" s="9"/>
      <c r="G60" s="43" t="s">
        <v>113</v>
      </c>
      <c r="H60" s="43" t="s">
        <v>270</v>
      </c>
      <c r="I60" s="39" t="s">
        <v>166</v>
      </c>
      <c r="J60" s="45">
        <v>1</v>
      </c>
      <c r="K60" s="39" t="s">
        <v>150</v>
      </c>
      <c r="L60" s="9" t="s">
        <v>175</v>
      </c>
      <c r="M60" s="13" t="s">
        <v>174</v>
      </c>
      <c r="N60" s="9" t="s">
        <v>265</v>
      </c>
      <c r="O60" s="9">
        <v>2025</v>
      </c>
      <c r="P60" s="9">
        <v>177</v>
      </c>
      <c r="Q60" s="9" t="s">
        <v>48</v>
      </c>
      <c r="R60" s="9" t="s">
        <v>130</v>
      </c>
      <c r="S60" s="13" t="s">
        <v>180</v>
      </c>
      <c r="T60" s="13" t="s">
        <v>177</v>
      </c>
      <c r="U60" s="9" t="s">
        <v>50</v>
      </c>
      <c r="V60" s="46" t="s">
        <v>179</v>
      </c>
      <c r="W60" s="9">
        <v>0</v>
      </c>
      <c r="X60" s="9" t="str">
        <f t="shared" si="1"/>
        <v>73</v>
      </c>
      <c r="Y60" s="39">
        <v>731406</v>
      </c>
      <c r="Z60" s="37">
        <v>1701</v>
      </c>
      <c r="AA60" s="46" t="s">
        <v>179</v>
      </c>
      <c r="AB60" s="46" t="s">
        <v>181</v>
      </c>
      <c r="AC60" s="46" t="s">
        <v>181</v>
      </c>
      <c r="AD60" s="39" t="s">
        <v>184</v>
      </c>
      <c r="AE60" s="39" t="s">
        <v>183</v>
      </c>
      <c r="AF60" s="39" t="s">
        <v>183</v>
      </c>
      <c r="AG60" s="47" t="s">
        <v>187</v>
      </c>
      <c r="AH60" s="39" t="s">
        <v>186</v>
      </c>
      <c r="AI60" s="14"/>
      <c r="AJ60" s="14">
        <v>744.45</v>
      </c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5">
        <f t="shared" si="2"/>
        <v>744.45</v>
      </c>
    </row>
    <row r="61" spans="1:47" ht="112.5" x14ac:dyDescent="0.25">
      <c r="A61" s="33">
        <v>53</v>
      </c>
      <c r="B61" s="34" t="str">
        <f t="shared" si="0"/>
        <v>0004 83 007 001 731406 001 0000 0000</v>
      </c>
      <c r="C61" s="41" t="s">
        <v>47</v>
      </c>
      <c r="D61" s="39" t="s">
        <v>47</v>
      </c>
      <c r="E61" s="9"/>
      <c r="F61" s="9"/>
      <c r="G61" s="43" t="s">
        <v>113</v>
      </c>
      <c r="H61" s="43" t="s">
        <v>270</v>
      </c>
      <c r="I61" s="39" t="s">
        <v>167</v>
      </c>
      <c r="J61" s="45">
        <v>1</v>
      </c>
      <c r="K61" s="39" t="s">
        <v>150</v>
      </c>
      <c r="L61" s="9" t="s">
        <v>175</v>
      </c>
      <c r="M61" s="13" t="s">
        <v>174</v>
      </c>
      <c r="N61" s="9" t="s">
        <v>265</v>
      </c>
      <c r="O61" s="9">
        <v>2025</v>
      </c>
      <c r="P61" s="9">
        <v>177</v>
      </c>
      <c r="Q61" s="9" t="s">
        <v>48</v>
      </c>
      <c r="R61" s="9" t="s">
        <v>130</v>
      </c>
      <c r="S61" s="13" t="s">
        <v>180</v>
      </c>
      <c r="T61" s="13" t="s">
        <v>177</v>
      </c>
      <c r="U61" s="9" t="s">
        <v>50</v>
      </c>
      <c r="V61" s="46" t="s">
        <v>179</v>
      </c>
      <c r="W61" s="9">
        <v>0</v>
      </c>
      <c r="X61" s="9" t="str">
        <f t="shared" si="1"/>
        <v>73</v>
      </c>
      <c r="Y61" s="39">
        <v>731406</v>
      </c>
      <c r="Z61" s="37">
        <v>1701</v>
      </c>
      <c r="AA61" s="46" t="s">
        <v>179</v>
      </c>
      <c r="AB61" s="46" t="s">
        <v>181</v>
      </c>
      <c r="AC61" s="46" t="s">
        <v>181</v>
      </c>
      <c r="AD61" s="39" t="s">
        <v>184</v>
      </c>
      <c r="AE61" s="39" t="s">
        <v>183</v>
      </c>
      <c r="AF61" s="39" t="s">
        <v>183</v>
      </c>
      <c r="AG61" s="47" t="s">
        <v>185</v>
      </c>
      <c r="AH61" s="39" t="s">
        <v>186</v>
      </c>
      <c r="AI61" s="14"/>
      <c r="AJ61" s="14"/>
      <c r="AK61" s="14"/>
      <c r="AL61" s="14"/>
      <c r="AM61" s="14"/>
      <c r="AN61" s="14"/>
      <c r="AO61" s="14">
        <v>400</v>
      </c>
      <c r="AP61" s="14">
        <v>400</v>
      </c>
      <c r="AQ61" s="14">
        <v>400</v>
      </c>
      <c r="AR61" s="14">
        <v>400</v>
      </c>
      <c r="AS61" s="14">
        <v>400</v>
      </c>
      <c r="AT61" s="14"/>
      <c r="AU61" s="15">
        <f t="shared" si="2"/>
        <v>2000</v>
      </c>
    </row>
    <row r="62" spans="1:47" ht="112.5" x14ac:dyDescent="0.25">
      <c r="A62" s="33">
        <v>54</v>
      </c>
      <c r="B62" s="34" t="str">
        <f t="shared" si="0"/>
        <v>0004 83 007 001 731407 001 0000 0000</v>
      </c>
      <c r="C62" s="41" t="s">
        <v>47</v>
      </c>
      <c r="D62" s="39" t="s">
        <v>47</v>
      </c>
      <c r="E62" s="9"/>
      <c r="F62" s="9"/>
      <c r="G62" s="43" t="s">
        <v>113</v>
      </c>
      <c r="H62" s="43" t="s">
        <v>270</v>
      </c>
      <c r="I62" s="39" t="s">
        <v>168</v>
      </c>
      <c r="J62" s="45">
        <v>1</v>
      </c>
      <c r="K62" s="39" t="s">
        <v>150</v>
      </c>
      <c r="L62" s="9" t="s">
        <v>175</v>
      </c>
      <c r="M62" s="13" t="s">
        <v>174</v>
      </c>
      <c r="N62" s="9" t="s">
        <v>265</v>
      </c>
      <c r="O62" s="9">
        <v>2025</v>
      </c>
      <c r="P62" s="9">
        <v>177</v>
      </c>
      <c r="Q62" s="9" t="s">
        <v>48</v>
      </c>
      <c r="R62" s="9" t="s">
        <v>130</v>
      </c>
      <c r="S62" s="13" t="s">
        <v>180</v>
      </c>
      <c r="T62" s="13" t="s">
        <v>177</v>
      </c>
      <c r="U62" s="9" t="s">
        <v>50</v>
      </c>
      <c r="V62" s="46" t="s">
        <v>179</v>
      </c>
      <c r="W62" s="9">
        <v>0</v>
      </c>
      <c r="X62" s="9" t="str">
        <f t="shared" si="1"/>
        <v>73</v>
      </c>
      <c r="Y62" s="39">
        <v>731407</v>
      </c>
      <c r="Z62" s="37">
        <v>1701</v>
      </c>
      <c r="AA62" s="46" t="s">
        <v>179</v>
      </c>
      <c r="AB62" s="46" t="s">
        <v>181</v>
      </c>
      <c r="AC62" s="46" t="s">
        <v>181</v>
      </c>
      <c r="AD62" s="39" t="s">
        <v>184</v>
      </c>
      <c r="AE62" s="39" t="s">
        <v>183</v>
      </c>
      <c r="AF62" s="39" t="s">
        <v>183</v>
      </c>
      <c r="AG62" s="47" t="s">
        <v>187</v>
      </c>
      <c r="AH62" s="39" t="s">
        <v>186</v>
      </c>
      <c r="AI62" s="14"/>
      <c r="AJ62" s="14">
        <v>248.1</v>
      </c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5">
        <f t="shared" si="2"/>
        <v>248.1</v>
      </c>
    </row>
    <row r="63" spans="1:47" ht="112.5" x14ac:dyDescent="0.25">
      <c r="A63" s="33">
        <v>55</v>
      </c>
      <c r="B63" s="34" t="str">
        <f t="shared" si="0"/>
        <v>0004 83 007 001 840107 202 8888 8888</v>
      </c>
      <c r="C63" s="41" t="s">
        <v>47</v>
      </c>
      <c r="D63" s="39" t="s">
        <v>47</v>
      </c>
      <c r="E63" s="9"/>
      <c r="F63" s="9"/>
      <c r="G63" s="43" t="s">
        <v>113</v>
      </c>
      <c r="H63" s="43" t="s">
        <v>270</v>
      </c>
      <c r="I63" s="39" t="s">
        <v>239</v>
      </c>
      <c r="J63" s="45">
        <v>1</v>
      </c>
      <c r="K63" s="39" t="s">
        <v>150</v>
      </c>
      <c r="L63" s="9" t="s">
        <v>175</v>
      </c>
      <c r="M63" s="13" t="s">
        <v>174</v>
      </c>
      <c r="N63" s="9" t="s">
        <v>265</v>
      </c>
      <c r="O63" s="9">
        <v>2025</v>
      </c>
      <c r="P63" s="9">
        <v>177</v>
      </c>
      <c r="Q63" s="9" t="s">
        <v>48</v>
      </c>
      <c r="R63" s="9" t="s">
        <v>130</v>
      </c>
      <c r="S63" s="13" t="s">
        <v>180</v>
      </c>
      <c r="T63" s="13" t="s">
        <v>177</v>
      </c>
      <c r="U63" s="9" t="s">
        <v>50</v>
      </c>
      <c r="V63" s="46" t="s">
        <v>179</v>
      </c>
      <c r="W63" s="9">
        <v>0</v>
      </c>
      <c r="X63" s="9" t="str">
        <f t="shared" si="1"/>
        <v>84</v>
      </c>
      <c r="Y63" s="39">
        <v>840107</v>
      </c>
      <c r="Z63" s="37">
        <v>1701</v>
      </c>
      <c r="AA63" s="46" t="s">
        <v>202</v>
      </c>
      <c r="AB63" s="46" t="s">
        <v>201</v>
      </c>
      <c r="AC63" s="46" t="s">
        <v>201</v>
      </c>
      <c r="AD63" s="39" t="s">
        <v>184</v>
      </c>
      <c r="AE63" s="39" t="s">
        <v>183</v>
      </c>
      <c r="AF63" s="39" t="s">
        <v>183</v>
      </c>
      <c r="AG63" s="47" t="s">
        <v>185</v>
      </c>
      <c r="AH63" s="39" t="s">
        <v>186</v>
      </c>
      <c r="AI63" s="14"/>
      <c r="AJ63" s="14"/>
      <c r="AK63" s="14"/>
      <c r="AL63" s="14"/>
      <c r="AM63" s="14"/>
      <c r="AN63" s="14"/>
      <c r="AO63" s="14">
        <v>2000</v>
      </c>
      <c r="AP63" s="14">
        <v>2000</v>
      </c>
      <c r="AQ63" s="14">
        <v>1000</v>
      </c>
      <c r="AR63" s="14"/>
      <c r="AS63" s="14"/>
      <c r="AT63" s="14"/>
      <c r="AU63" s="15">
        <f t="shared" si="2"/>
        <v>5000</v>
      </c>
    </row>
    <row r="64" spans="1:47" ht="112.5" x14ac:dyDescent="0.25">
      <c r="A64" s="33">
        <v>56</v>
      </c>
      <c r="B64" s="34" t="str">
        <f t="shared" si="0"/>
        <v>0004 83 007 001 731409 202 8888 8888</v>
      </c>
      <c r="C64" s="41" t="s">
        <v>47</v>
      </c>
      <c r="D64" s="39" t="s">
        <v>47</v>
      </c>
      <c r="E64" s="9"/>
      <c r="F64" s="9"/>
      <c r="G64" s="43" t="s">
        <v>113</v>
      </c>
      <c r="H64" s="43" t="s">
        <v>269</v>
      </c>
      <c r="I64" s="39" t="s">
        <v>169</v>
      </c>
      <c r="J64" s="45">
        <v>1</v>
      </c>
      <c r="K64" s="39" t="s">
        <v>150</v>
      </c>
      <c r="L64" s="9" t="s">
        <v>175</v>
      </c>
      <c r="M64" s="13" t="s">
        <v>174</v>
      </c>
      <c r="N64" s="9" t="s">
        <v>265</v>
      </c>
      <c r="O64" s="9">
        <v>2025</v>
      </c>
      <c r="P64" s="9">
        <v>177</v>
      </c>
      <c r="Q64" s="9" t="s">
        <v>48</v>
      </c>
      <c r="R64" s="9" t="s">
        <v>130</v>
      </c>
      <c r="S64" s="13" t="s">
        <v>180</v>
      </c>
      <c r="T64" s="13" t="s">
        <v>177</v>
      </c>
      <c r="U64" s="9" t="s">
        <v>50</v>
      </c>
      <c r="V64" s="46" t="s">
        <v>179</v>
      </c>
      <c r="W64" s="9">
        <v>0</v>
      </c>
      <c r="X64" s="9" t="str">
        <f t="shared" si="1"/>
        <v>73</v>
      </c>
      <c r="Y64" s="39">
        <v>731409</v>
      </c>
      <c r="Z64" s="37">
        <v>1701</v>
      </c>
      <c r="AA64" s="46" t="s">
        <v>202</v>
      </c>
      <c r="AB64" s="46" t="s">
        <v>201</v>
      </c>
      <c r="AC64" s="46" t="s">
        <v>201</v>
      </c>
      <c r="AD64" s="39" t="s">
        <v>184</v>
      </c>
      <c r="AE64" s="39" t="s">
        <v>183</v>
      </c>
      <c r="AF64" s="39" t="s">
        <v>183</v>
      </c>
      <c r="AG64" s="47" t="s">
        <v>187</v>
      </c>
      <c r="AH64" s="39" t="s">
        <v>186</v>
      </c>
      <c r="AI64" s="14"/>
      <c r="AJ64" s="14">
        <v>925.85</v>
      </c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5">
        <f t="shared" si="2"/>
        <v>925.85</v>
      </c>
    </row>
    <row r="65" spans="1:49" ht="112.5" x14ac:dyDescent="0.25">
      <c r="A65" s="33">
        <v>57</v>
      </c>
      <c r="B65" s="34" t="str">
        <f t="shared" si="0"/>
        <v>0004 83 007 001 840104 001 0000 0000</v>
      </c>
      <c r="C65" s="41" t="s">
        <v>47</v>
      </c>
      <c r="D65" s="39" t="s">
        <v>47</v>
      </c>
      <c r="E65" s="9"/>
      <c r="F65" s="9"/>
      <c r="G65" s="43" t="s">
        <v>113</v>
      </c>
      <c r="H65" s="43" t="s">
        <v>270</v>
      </c>
      <c r="I65" s="44" t="s">
        <v>170</v>
      </c>
      <c r="J65" s="45">
        <v>1</v>
      </c>
      <c r="K65" s="39" t="s">
        <v>150</v>
      </c>
      <c r="L65" s="9" t="s">
        <v>175</v>
      </c>
      <c r="M65" s="13" t="s">
        <v>174</v>
      </c>
      <c r="N65" s="9" t="s">
        <v>265</v>
      </c>
      <c r="O65" s="9">
        <v>2025</v>
      </c>
      <c r="P65" s="9">
        <v>177</v>
      </c>
      <c r="Q65" s="9" t="s">
        <v>48</v>
      </c>
      <c r="R65" s="9" t="s">
        <v>130</v>
      </c>
      <c r="S65" s="13" t="s">
        <v>180</v>
      </c>
      <c r="T65" s="13" t="s">
        <v>177</v>
      </c>
      <c r="U65" s="9" t="s">
        <v>50</v>
      </c>
      <c r="V65" s="46" t="s">
        <v>179</v>
      </c>
      <c r="W65" s="9">
        <v>0</v>
      </c>
      <c r="X65" s="9" t="str">
        <f t="shared" si="1"/>
        <v>84</v>
      </c>
      <c r="Y65" s="39">
        <v>840104</v>
      </c>
      <c r="Z65" s="37">
        <v>1701</v>
      </c>
      <c r="AA65" s="46" t="s">
        <v>179</v>
      </c>
      <c r="AB65" s="46" t="s">
        <v>181</v>
      </c>
      <c r="AC65" s="46" t="s">
        <v>181</v>
      </c>
      <c r="AD65" s="39" t="s">
        <v>184</v>
      </c>
      <c r="AE65" s="39" t="s">
        <v>183</v>
      </c>
      <c r="AF65" s="39" t="s">
        <v>183</v>
      </c>
      <c r="AG65" s="47" t="s">
        <v>187</v>
      </c>
      <c r="AH65" s="39" t="s">
        <v>186</v>
      </c>
      <c r="AI65" s="14"/>
      <c r="AJ65" s="14"/>
      <c r="AK65" s="14">
        <v>26639.599999999999</v>
      </c>
      <c r="AL65" s="14"/>
      <c r="AM65" s="14"/>
      <c r="AN65" s="14"/>
      <c r="AO65" s="14"/>
      <c r="AP65" s="14"/>
      <c r="AQ65" s="14"/>
      <c r="AR65" s="14"/>
      <c r="AS65" s="14"/>
      <c r="AT65" s="14"/>
      <c r="AU65" s="15">
        <f t="shared" si="2"/>
        <v>26639.599999999999</v>
      </c>
    </row>
    <row r="66" spans="1:49" ht="112.5" x14ac:dyDescent="0.25">
      <c r="A66" s="33">
        <v>58</v>
      </c>
      <c r="B66" s="34" t="str">
        <f t="shared" si="0"/>
        <v>0004 83 007 001 840104 001 0000 0000</v>
      </c>
      <c r="C66" s="41" t="s">
        <v>47</v>
      </c>
      <c r="D66" s="39" t="s">
        <v>47</v>
      </c>
      <c r="E66" s="9"/>
      <c r="F66" s="9"/>
      <c r="G66" s="43" t="s">
        <v>113</v>
      </c>
      <c r="H66" s="43" t="s">
        <v>270</v>
      </c>
      <c r="I66" s="39" t="s">
        <v>171</v>
      </c>
      <c r="J66" s="45">
        <v>1</v>
      </c>
      <c r="K66" s="39" t="s">
        <v>150</v>
      </c>
      <c r="L66" s="9" t="s">
        <v>175</v>
      </c>
      <c r="M66" s="13" t="s">
        <v>174</v>
      </c>
      <c r="N66" s="9" t="s">
        <v>265</v>
      </c>
      <c r="O66" s="9">
        <v>2025</v>
      </c>
      <c r="P66" s="9">
        <v>177</v>
      </c>
      <c r="Q66" s="9" t="s">
        <v>48</v>
      </c>
      <c r="R66" s="9" t="s">
        <v>130</v>
      </c>
      <c r="S66" s="13" t="s">
        <v>180</v>
      </c>
      <c r="T66" s="13" t="s">
        <v>177</v>
      </c>
      <c r="U66" s="9" t="s">
        <v>50</v>
      </c>
      <c r="V66" s="46" t="s">
        <v>179</v>
      </c>
      <c r="W66" s="9">
        <v>0</v>
      </c>
      <c r="X66" s="9" t="str">
        <f t="shared" si="1"/>
        <v>84</v>
      </c>
      <c r="Y66" s="39">
        <v>840104</v>
      </c>
      <c r="Z66" s="37">
        <v>1701</v>
      </c>
      <c r="AA66" s="46" t="s">
        <v>179</v>
      </c>
      <c r="AB66" s="46" t="s">
        <v>181</v>
      </c>
      <c r="AC66" s="46" t="s">
        <v>181</v>
      </c>
      <c r="AD66" s="39" t="s">
        <v>184</v>
      </c>
      <c r="AE66" s="39" t="s">
        <v>183</v>
      </c>
      <c r="AF66" s="39" t="s">
        <v>183</v>
      </c>
      <c r="AG66" s="47" t="s">
        <v>187</v>
      </c>
      <c r="AH66" s="39" t="s">
        <v>186</v>
      </c>
      <c r="AI66" s="14"/>
      <c r="AJ66" s="14"/>
      <c r="AK66" s="14">
        <v>423350.42</v>
      </c>
      <c r="AL66" s="14"/>
      <c r="AM66" s="14"/>
      <c r="AN66" s="14"/>
      <c r="AO66" s="14"/>
      <c r="AP66" s="14"/>
      <c r="AQ66" s="14"/>
      <c r="AR66" s="14"/>
      <c r="AS66" s="14"/>
      <c r="AT66" s="14"/>
      <c r="AU66" s="15">
        <f t="shared" si="2"/>
        <v>423350.42</v>
      </c>
    </row>
    <row r="67" spans="1:49" ht="112.5" x14ac:dyDescent="0.25">
      <c r="A67" s="33">
        <v>59</v>
      </c>
      <c r="B67" s="34" t="str">
        <f t="shared" si="0"/>
        <v>0004 83 007 001 840107 202 8888 8888</v>
      </c>
      <c r="C67" s="41" t="s">
        <v>47</v>
      </c>
      <c r="D67" s="39" t="s">
        <v>47</v>
      </c>
      <c r="E67" s="9"/>
      <c r="F67" s="9"/>
      <c r="G67" s="43" t="s">
        <v>113</v>
      </c>
      <c r="H67" s="43" t="s">
        <v>270</v>
      </c>
      <c r="I67" s="39" t="s">
        <v>172</v>
      </c>
      <c r="J67" s="45">
        <v>1</v>
      </c>
      <c r="K67" s="39" t="s">
        <v>150</v>
      </c>
      <c r="L67" s="9" t="s">
        <v>175</v>
      </c>
      <c r="M67" s="13" t="s">
        <v>174</v>
      </c>
      <c r="N67" s="9" t="s">
        <v>265</v>
      </c>
      <c r="O67" s="9">
        <v>2025</v>
      </c>
      <c r="P67" s="9">
        <v>177</v>
      </c>
      <c r="Q67" s="9" t="s">
        <v>48</v>
      </c>
      <c r="R67" s="9" t="s">
        <v>130</v>
      </c>
      <c r="S67" s="13" t="s">
        <v>180</v>
      </c>
      <c r="T67" s="13" t="s">
        <v>177</v>
      </c>
      <c r="U67" s="9" t="s">
        <v>50</v>
      </c>
      <c r="V67" s="46" t="s">
        <v>179</v>
      </c>
      <c r="W67" s="9">
        <v>0</v>
      </c>
      <c r="X67" s="9" t="str">
        <f t="shared" si="1"/>
        <v>84</v>
      </c>
      <c r="Y67" s="39">
        <v>840107</v>
      </c>
      <c r="Z67" s="37">
        <v>1701</v>
      </c>
      <c r="AA67" s="46" t="s">
        <v>202</v>
      </c>
      <c r="AB67" s="46" t="s">
        <v>201</v>
      </c>
      <c r="AC67" s="46" t="s">
        <v>201</v>
      </c>
      <c r="AD67" s="39" t="s">
        <v>184</v>
      </c>
      <c r="AE67" s="39" t="s">
        <v>183</v>
      </c>
      <c r="AF67" s="39" t="s">
        <v>183</v>
      </c>
      <c r="AG67" s="47" t="s">
        <v>187</v>
      </c>
      <c r="AH67" s="39" t="s">
        <v>186</v>
      </c>
      <c r="AI67" s="14"/>
      <c r="AJ67" s="14">
        <v>142287.69</v>
      </c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5">
        <f t="shared" si="2"/>
        <v>142287.69</v>
      </c>
    </row>
    <row r="68" spans="1:49" ht="112.5" x14ac:dyDescent="0.25">
      <c r="A68" s="33">
        <v>60</v>
      </c>
      <c r="B68" s="34" t="str">
        <f t="shared" si="0"/>
        <v>0004 83 007 001 840107 202 8888 8888</v>
      </c>
      <c r="C68" s="48" t="s">
        <v>47</v>
      </c>
      <c r="D68" s="49" t="s">
        <v>47</v>
      </c>
      <c r="E68" s="9"/>
      <c r="F68" s="9"/>
      <c r="G68" s="43" t="s">
        <v>113</v>
      </c>
      <c r="H68" s="43" t="s">
        <v>270</v>
      </c>
      <c r="I68" s="50" t="s">
        <v>172</v>
      </c>
      <c r="J68" s="51">
        <v>1</v>
      </c>
      <c r="K68" s="50" t="s">
        <v>150</v>
      </c>
      <c r="L68" s="9" t="s">
        <v>175</v>
      </c>
      <c r="M68" s="13" t="s">
        <v>174</v>
      </c>
      <c r="N68" s="9" t="s">
        <v>265</v>
      </c>
      <c r="O68" s="9">
        <v>2025</v>
      </c>
      <c r="P68" s="9">
        <v>177</v>
      </c>
      <c r="Q68" s="9" t="s">
        <v>48</v>
      </c>
      <c r="R68" s="9" t="s">
        <v>130</v>
      </c>
      <c r="S68" s="13" t="s">
        <v>180</v>
      </c>
      <c r="T68" s="13" t="s">
        <v>177</v>
      </c>
      <c r="U68" s="9" t="s">
        <v>50</v>
      </c>
      <c r="V68" s="52" t="s">
        <v>179</v>
      </c>
      <c r="W68" s="9">
        <v>0</v>
      </c>
      <c r="X68" s="9" t="str">
        <f t="shared" si="1"/>
        <v>84</v>
      </c>
      <c r="Y68" s="50">
        <v>840107</v>
      </c>
      <c r="Z68" s="53">
        <v>1701</v>
      </c>
      <c r="AA68" s="46" t="s">
        <v>202</v>
      </c>
      <c r="AB68" s="46" t="s">
        <v>201</v>
      </c>
      <c r="AC68" s="46" t="s">
        <v>201</v>
      </c>
      <c r="AD68" s="50" t="s">
        <v>184</v>
      </c>
      <c r="AE68" s="50" t="s">
        <v>183</v>
      </c>
      <c r="AF68" s="50" t="s">
        <v>183</v>
      </c>
      <c r="AG68" s="54" t="s">
        <v>187</v>
      </c>
      <c r="AH68" s="50" t="s">
        <v>186</v>
      </c>
      <c r="AI68" s="14"/>
      <c r="AJ68" s="14">
        <v>12007.05</v>
      </c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5">
        <f t="shared" si="2"/>
        <v>12007.05</v>
      </c>
    </row>
    <row r="69" spans="1:49" ht="112.5" x14ac:dyDescent="0.25">
      <c r="A69" s="33">
        <v>61</v>
      </c>
      <c r="B69" s="34" t="str">
        <f t="shared" si="0"/>
        <v>0002 83 003 001 730303 202 8888 8888</v>
      </c>
      <c r="C69" s="32" t="s">
        <v>51</v>
      </c>
      <c r="D69" s="10" t="s">
        <v>52</v>
      </c>
      <c r="E69" s="9"/>
      <c r="F69" s="9" t="s">
        <v>52</v>
      </c>
      <c r="G69" s="11" t="s">
        <v>112</v>
      </c>
      <c r="H69" s="11" t="s">
        <v>274</v>
      </c>
      <c r="I69" s="27" t="s">
        <v>188</v>
      </c>
      <c r="J69" s="55">
        <v>1</v>
      </c>
      <c r="K69" s="9" t="s">
        <v>189</v>
      </c>
      <c r="L69" s="9" t="s">
        <v>175</v>
      </c>
      <c r="M69" s="13" t="s">
        <v>174</v>
      </c>
      <c r="N69" s="9" t="s">
        <v>265</v>
      </c>
      <c r="O69" s="9">
        <v>2025</v>
      </c>
      <c r="P69" s="9">
        <v>177</v>
      </c>
      <c r="Q69" s="9" t="s">
        <v>127</v>
      </c>
      <c r="R69" s="9" t="s">
        <v>130</v>
      </c>
      <c r="S69" s="13" t="s">
        <v>180</v>
      </c>
      <c r="T69" s="13" t="s">
        <v>190</v>
      </c>
      <c r="U69" s="9" t="s">
        <v>53</v>
      </c>
      <c r="V69" s="13" t="s">
        <v>179</v>
      </c>
      <c r="W69" s="9">
        <v>0</v>
      </c>
      <c r="X69" s="9" t="str">
        <f t="shared" ref="X69:X79" si="7">+MID(Y69,1,2)</f>
        <v>73</v>
      </c>
      <c r="Y69" s="9">
        <v>730303</v>
      </c>
      <c r="Z69" s="9">
        <v>1701</v>
      </c>
      <c r="AA69" s="46" t="s">
        <v>202</v>
      </c>
      <c r="AB69" s="46" t="s">
        <v>201</v>
      </c>
      <c r="AC69" s="46" t="s">
        <v>201</v>
      </c>
      <c r="AD69" s="39" t="s">
        <v>184</v>
      </c>
      <c r="AE69" s="39" t="s">
        <v>183</v>
      </c>
      <c r="AF69" s="39" t="s">
        <v>183</v>
      </c>
      <c r="AG69" s="47" t="s">
        <v>185</v>
      </c>
      <c r="AH69" s="39" t="s">
        <v>186</v>
      </c>
      <c r="AI69" s="14"/>
      <c r="AJ69" s="14">
        <v>1000</v>
      </c>
      <c r="AK69" s="14">
        <v>2500</v>
      </c>
      <c r="AL69" s="14">
        <v>2500</v>
      </c>
      <c r="AM69" s="14">
        <v>2500</v>
      </c>
      <c r="AN69" s="14">
        <v>2500</v>
      </c>
      <c r="AO69" s="14">
        <v>3000</v>
      </c>
      <c r="AP69" s="14">
        <v>3000</v>
      </c>
      <c r="AQ69" s="14">
        <v>3000</v>
      </c>
      <c r="AR69" s="14">
        <v>3000</v>
      </c>
      <c r="AS69" s="14">
        <v>3000</v>
      </c>
      <c r="AT69" s="14"/>
      <c r="AU69" s="15">
        <f t="shared" si="2"/>
        <v>26000</v>
      </c>
    </row>
    <row r="70" spans="1:49" ht="112.5" x14ac:dyDescent="0.25">
      <c r="A70" s="33">
        <v>62</v>
      </c>
      <c r="B70" s="34" t="str">
        <f t="shared" si="0"/>
        <v>0002 83 003 001 770201 202 8888 8888</v>
      </c>
      <c r="C70" s="32" t="s">
        <v>51</v>
      </c>
      <c r="D70" s="10" t="s">
        <v>52</v>
      </c>
      <c r="E70" s="9"/>
      <c r="F70" s="9" t="s">
        <v>52</v>
      </c>
      <c r="G70" s="11" t="s">
        <v>112</v>
      </c>
      <c r="H70" s="11" t="s">
        <v>274</v>
      </c>
      <c r="I70" s="9" t="s">
        <v>191</v>
      </c>
      <c r="J70" s="55">
        <v>1</v>
      </c>
      <c r="K70" s="9" t="s">
        <v>189</v>
      </c>
      <c r="L70" s="9" t="s">
        <v>175</v>
      </c>
      <c r="M70" s="13" t="s">
        <v>174</v>
      </c>
      <c r="N70" s="9" t="s">
        <v>265</v>
      </c>
      <c r="O70" s="9">
        <v>2025</v>
      </c>
      <c r="P70" s="9">
        <v>177</v>
      </c>
      <c r="Q70" s="9" t="s">
        <v>127</v>
      </c>
      <c r="R70" s="9" t="s">
        <v>130</v>
      </c>
      <c r="S70" s="13" t="s">
        <v>180</v>
      </c>
      <c r="T70" s="13" t="s">
        <v>190</v>
      </c>
      <c r="U70" s="9" t="s">
        <v>53</v>
      </c>
      <c r="V70" s="13" t="s">
        <v>179</v>
      </c>
      <c r="W70" s="9">
        <v>0</v>
      </c>
      <c r="X70" s="9" t="str">
        <f t="shared" si="7"/>
        <v>77</v>
      </c>
      <c r="Y70" s="9">
        <v>770201</v>
      </c>
      <c r="Z70" s="9">
        <v>1701</v>
      </c>
      <c r="AA70" s="46" t="s">
        <v>202</v>
      </c>
      <c r="AB70" s="46" t="s">
        <v>201</v>
      </c>
      <c r="AC70" s="46" t="s">
        <v>201</v>
      </c>
      <c r="AD70" s="39" t="s">
        <v>184</v>
      </c>
      <c r="AE70" s="39" t="s">
        <v>183</v>
      </c>
      <c r="AF70" s="39" t="s">
        <v>183</v>
      </c>
      <c r="AG70" s="47" t="s">
        <v>185</v>
      </c>
      <c r="AH70" s="39" t="s">
        <v>186</v>
      </c>
      <c r="AI70" s="14"/>
      <c r="AJ70" s="14"/>
      <c r="AK70" s="14"/>
      <c r="AL70" s="14"/>
      <c r="AM70" s="14"/>
      <c r="AN70" s="14"/>
      <c r="AO70" s="14"/>
      <c r="AP70" s="14">
        <v>95742</v>
      </c>
      <c r="AQ70" s="14"/>
      <c r="AR70" s="14"/>
      <c r="AS70" s="14"/>
      <c r="AT70" s="14"/>
      <c r="AU70" s="15">
        <f t="shared" si="2"/>
        <v>95742</v>
      </c>
    </row>
    <row r="71" spans="1:49" ht="112.5" x14ac:dyDescent="0.25">
      <c r="A71" s="33">
        <v>63</v>
      </c>
      <c r="B71" s="34" t="str">
        <f t="shared" si="0"/>
        <v>0002 83 003 001 730813 202 8888 8888</v>
      </c>
      <c r="C71" s="32" t="s">
        <v>51</v>
      </c>
      <c r="D71" s="10" t="s">
        <v>52</v>
      </c>
      <c r="E71" s="9"/>
      <c r="F71" s="9" t="s">
        <v>52</v>
      </c>
      <c r="G71" s="11" t="s">
        <v>112</v>
      </c>
      <c r="H71" s="11" t="s">
        <v>274</v>
      </c>
      <c r="I71" s="9" t="s">
        <v>192</v>
      </c>
      <c r="J71" s="55">
        <v>1</v>
      </c>
      <c r="K71" s="9" t="s">
        <v>189</v>
      </c>
      <c r="L71" s="9" t="s">
        <v>175</v>
      </c>
      <c r="M71" s="13" t="s">
        <v>174</v>
      </c>
      <c r="N71" s="9" t="s">
        <v>265</v>
      </c>
      <c r="O71" s="9">
        <v>2025</v>
      </c>
      <c r="P71" s="9">
        <v>177</v>
      </c>
      <c r="Q71" s="9" t="s">
        <v>127</v>
      </c>
      <c r="R71" s="9" t="s">
        <v>130</v>
      </c>
      <c r="S71" s="13" t="s">
        <v>180</v>
      </c>
      <c r="T71" s="13" t="s">
        <v>190</v>
      </c>
      <c r="U71" s="9" t="s">
        <v>53</v>
      </c>
      <c r="V71" s="13" t="s">
        <v>179</v>
      </c>
      <c r="W71" s="9">
        <v>0</v>
      </c>
      <c r="X71" s="9" t="str">
        <f t="shared" si="7"/>
        <v>73</v>
      </c>
      <c r="Y71" s="9">
        <v>730813</v>
      </c>
      <c r="Z71" s="9">
        <v>1701</v>
      </c>
      <c r="AA71" s="46" t="s">
        <v>202</v>
      </c>
      <c r="AB71" s="46" t="s">
        <v>201</v>
      </c>
      <c r="AC71" s="46" t="s">
        <v>201</v>
      </c>
      <c r="AD71" s="39" t="s">
        <v>184</v>
      </c>
      <c r="AE71" s="39" t="s">
        <v>183</v>
      </c>
      <c r="AF71" s="39" t="s">
        <v>183</v>
      </c>
      <c r="AG71" s="47" t="s">
        <v>185</v>
      </c>
      <c r="AH71" s="39" t="s">
        <v>186</v>
      </c>
      <c r="AI71" s="14"/>
      <c r="AJ71" s="14"/>
      <c r="AK71" s="14"/>
      <c r="AL71" s="14"/>
      <c r="AM71" s="14"/>
      <c r="AN71" s="14">
        <v>20000</v>
      </c>
      <c r="AO71" s="14"/>
      <c r="AP71" s="14"/>
      <c r="AQ71" s="14"/>
      <c r="AR71" s="14"/>
      <c r="AS71" s="14"/>
      <c r="AT71" s="14"/>
      <c r="AU71" s="15">
        <f t="shared" si="2"/>
        <v>20000</v>
      </c>
    </row>
    <row r="72" spans="1:49" ht="112.5" x14ac:dyDescent="0.25">
      <c r="A72" s="33">
        <v>64</v>
      </c>
      <c r="B72" s="34" t="str">
        <f t="shared" si="0"/>
        <v>0002 83 003 001 730813 202 8888 8888</v>
      </c>
      <c r="C72" s="32" t="s">
        <v>51</v>
      </c>
      <c r="D72" s="10" t="s">
        <v>52</v>
      </c>
      <c r="E72" s="9"/>
      <c r="F72" s="9" t="s">
        <v>52</v>
      </c>
      <c r="G72" s="11" t="s">
        <v>112</v>
      </c>
      <c r="H72" s="11" t="s">
        <v>274</v>
      </c>
      <c r="I72" s="9" t="s">
        <v>193</v>
      </c>
      <c r="J72" s="55">
        <v>1</v>
      </c>
      <c r="K72" s="9" t="s">
        <v>189</v>
      </c>
      <c r="L72" s="9" t="s">
        <v>175</v>
      </c>
      <c r="M72" s="13" t="s">
        <v>174</v>
      </c>
      <c r="N72" s="9" t="s">
        <v>265</v>
      </c>
      <c r="O72" s="9">
        <v>2025</v>
      </c>
      <c r="P72" s="9">
        <v>177</v>
      </c>
      <c r="Q72" s="9" t="s">
        <v>127</v>
      </c>
      <c r="R72" s="9" t="s">
        <v>130</v>
      </c>
      <c r="S72" s="13" t="s">
        <v>180</v>
      </c>
      <c r="T72" s="13" t="s">
        <v>190</v>
      </c>
      <c r="U72" s="9" t="s">
        <v>53</v>
      </c>
      <c r="V72" s="13" t="s">
        <v>179</v>
      </c>
      <c r="W72" s="9">
        <v>0</v>
      </c>
      <c r="X72" s="9" t="str">
        <f t="shared" si="7"/>
        <v>73</v>
      </c>
      <c r="Y72" s="9">
        <v>730813</v>
      </c>
      <c r="Z72" s="9">
        <v>1701</v>
      </c>
      <c r="AA72" s="46" t="s">
        <v>202</v>
      </c>
      <c r="AB72" s="46" t="s">
        <v>201</v>
      </c>
      <c r="AC72" s="46" t="s">
        <v>201</v>
      </c>
      <c r="AD72" s="39" t="s">
        <v>184</v>
      </c>
      <c r="AE72" s="39" t="s">
        <v>183</v>
      </c>
      <c r="AF72" s="39" t="s">
        <v>183</v>
      </c>
      <c r="AG72" s="47" t="s">
        <v>185</v>
      </c>
      <c r="AH72" s="39" t="s">
        <v>186</v>
      </c>
      <c r="AI72" s="14"/>
      <c r="AJ72" s="14"/>
      <c r="AK72" s="14"/>
      <c r="AL72" s="14"/>
      <c r="AM72" s="14"/>
      <c r="AN72" s="14"/>
      <c r="AO72" s="14">
        <v>13000</v>
      </c>
      <c r="AP72" s="14"/>
      <c r="AQ72" s="14"/>
      <c r="AR72" s="14"/>
      <c r="AS72" s="14"/>
      <c r="AT72" s="14"/>
      <c r="AU72" s="15">
        <f t="shared" si="2"/>
        <v>13000</v>
      </c>
    </row>
    <row r="73" spans="1:49" ht="112.5" x14ac:dyDescent="0.25">
      <c r="A73" s="33">
        <v>65</v>
      </c>
      <c r="B73" s="34" t="str">
        <f t="shared" si="0"/>
        <v>0002 83 003 001 730807 202 8888 8888</v>
      </c>
      <c r="C73" s="32" t="s">
        <v>51</v>
      </c>
      <c r="D73" s="10" t="s">
        <v>52</v>
      </c>
      <c r="E73" s="9"/>
      <c r="F73" s="9" t="s">
        <v>52</v>
      </c>
      <c r="G73" s="11" t="s">
        <v>112</v>
      </c>
      <c r="H73" s="11" t="s">
        <v>274</v>
      </c>
      <c r="I73" s="9" t="s">
        <v>194</v>
      </c>
      <c r="J73" s="55">
        <v>1</v>
      </c>
      <c r="K73" s="9" t="s">
        <v>189</v>
      </c>
      <c r="L73" s="9" t="s">
        <v>175</v>
      </c>
      <c r="M73" s="13" t="s">
        <v>174</v>
      </c>
      <c r="N73" s="9" t="s">
        <v>265</v>
      </c>
      <c r="O73" s="9">
        <v>2025</v>
      </c>
      <c r="P73" s="9">
        <v>177</v>
      </c>
      <c r="Q73" s="9" t="s">
        <v>127</v>
      </c>
      <c r="R73" s="9" t="s">
        <v>130</v>
      </c>
      <c r="S73" s="13" t="s">
        <v>180</v>
      </c>
      <c r="T73" s="13" t="s">
        <v>190</v>
      </c>
      <c r="U73" s="9" t="s">
        <v>53</v>
      </c>
      <c r="V73" s="13" t="s">
        <v>179</v>
      </c>
      <c r="W73" s="9">
        <v>0</v>
      </c>
      <c r="X73" s="9" t="str">
        <f t="shared" si="7"/>
        <v>73</v>
      </c>
      <c r="Y73" s="9">
        <v>730807</v>
      </c>
      <c r="Z73" s="9">
        <v>1701</v>
      </c>
      <c r="AA73" s="46" t="s">
        <v>202</v>
      </c>
      <c r="AB73" s="46" t="s">
        <v>201</v>
      </c>
      <c r="AC73" s="46" t="s">
        <v>201</v>
      </c>
      <c r="AD73" s="39" t="s">
        <v>184</v>
      </c>
      <c r="AE73" s="39" t="s">
        <v>183</v>
      </c>
      <c r="AF73" s="39" t="s">
        <v>183</v>
      </c>
      <c r="AG73" s="47" t="s">
        <v>185</v>
      </c>
      <c r="AH73" s="39" t="s">
        <v>186</v>
      </c>
      <c r="AI73" s="14"/>
      <c r="AJ73" s="14"/>
      <c r="AK73" s="14"/>
      <c r="AL73" s="14"/>
      <c r="AM73" s="14"/>
      <c r="AN73" s="14"/>
      <c r="AO73" s="14">
        <v>12000</v>
      </c>
      <c r="AP73" s="14"/>
      <c r="AQ73" s="14"/>
      <c r="AR73" s="14"/>
      <c r="AS73" s="14"/>
      <c r="AT73" s="14"/>
      <c r="AU73" s="15">
        <f t="shared" si="2"/>
        <v>12000</v>
      </c>
    </row>
    <row r="74" spans="1:49" ht="112.5" x14ac:dyDescent="0.25">
      <c r="A74" s="33">
        <v>66</v>
      </c>
      <c r="B74" s="34" t="str">
        <f t="shared" ref="B74:B136" si="8">+CONCATENATE(MID(Q74,1,4)," ",MID(R74,1,2)," ",T74," ",V74," ",Y74," ",AA74," ",AB74," ",AC74)</f>
        <v>0002 83 003 001 730405 202 8888 8888</v>
      </c>
      <c r="C74" s="32" t="s">
        <v>51</v>
      </c>
      <c r="D74" s="10" t="s">
        <v>52</v>
      </c>
      <c r="E74" s="9"/>
      <c r="F74" s="9" t="s">
        <v>52</v>
      </c>
      <c r="G74" s="11" t="s">
        <v>112</v>
      </c>
      <c r="H74" s="11" t="s">
        <v>274</v>
      </c>
      <c r="I74" s="9" t="s">
        <v>195</v>
      </c>
      <c r="J74" s="55">
        <v>1</v>
      </c>
      <c r="K74" s="9" t="s">
        <v>189</v>
      </c>
      <c r="L74" s="9" t="s">
        <v>175</v>
      </c>
      <c r="M74" s="13" t="s">
        <v>174</v>
      </c>
      <c r="N74" s="9" t="s">
        <v>265</v>
      </c>
      <c r="O74" s="9">
        <v>2025</v>
      </c>
      <c r="P74" s="9">
        <v>177</v>
      </c>
      <c r="Q74" s="9" t="s">
        <v>127</v>
      </c>
      <c r="R74" s="9" t="s">
        <v>130</v>
      </c>
      <c r="S74" s="13" t="s">
        <v>180</v>
      </c>
      <c r="T74" s="13" t="s">
        <v>190</v>
      </c>
      <c r="U74" s="9" t="s">
        <v>53</v>
      </c>
      <c r="V74" s="13" t="s">
        <v>179</v>
      </c>
      <c r="W74" s="9">
        <v>0</v>
      </c>
      <c r="X74" s="9" t="str">
        <f t="shared" si="7"/>
        <v>73</v>
      </c>
      <c r="Y74" s="9">
        <v>730405</v>
      </c>
      <c r="Z74" s="9">
        <v>1701</v>
      </c>
      <c r="AA74" s="46" t="s">
        <v>202</v>
      </c>
      <c r="AB74" s="46" t="s">
        <v>201</v>
      </c>
      <c r="AC74" s="46" t="s">
        <v>201</v>
      </c>
      <c r="AD74" s="39" t="s">
        <v>184</v>
      </c>
      <c r="AE74" s="39" t="s">
        <v>183</v>
      </c>
      <c r="AF74" s="39" t="s">
        <v>183</v>
      </c>
      <c r="AG74" s="47" t="s">
        <v>185</v>
      </c>
      <c r="AH74" s="39" t="s">
        <v>186</v>
      </c>
      <c r="AI74" s="14"/>
      <c r="AJ74" s="14"/>
      <c r="AK74" s="14">
        <v>10000</v>
      </c>
      <c r="AL74" s="14"/>
      <c r="AM74" s="14"/>
      <c r="AN74" s="14"/>
      <c r="AO74" s="14"/>
      <c r="AP74" s="14"/>
      <c r="AQ74" s="14"/>
      <c r="AR74" s="14"/>
      <c r="AS74" s="14"/>
      <c r="AT74" s="14"/>
      <c r="AU74" s="15">
        <f t="shared" ref="AU74:AU136" si="9">+SUM(AI74:AT74)</f>
        <v>10000</v>
      </c>
    </row>
    <row r="75" spans="1:49" ht="112.5" x14ac:dyDescent="0.25">
      <c r="A75" s="33">
        <v>67</v>
      </c>
      <c r="B75" s="34" t="str">
        <f t="shared" si="8"/>
        <v>0002 83 003 001 730402 202 8888 8888</v>
      </c>
      <c r="C75" s="32" t="s">
        <v>51</v>
      </c>
      <c r="D75" s="10" t="s">
        <v>52</v>
      </c>
      <c r="E75" s="9"/>
      <c r="F75" s="9" t="s">
        <v>52</v>
      </c>
      <c r="G75" s="11" t="s">
        <v>112</v>
      </c>
      <c r="H75" s="11" t="s">
        <v>274</v>
      </c>
      <c r="I75" s="9" t="s">
        <v>196</v>
      </c>
      <c r="J75" s="55">
        <v>1</v>
      </c>
      <c r="K75" s="9" t="s">
        <v>189</v>
      </c>
      <c r="L75" s="9" t="s">
        <v>175</v>
      </c>
      <c r="M75" s="13" t="s">
        <v>174</v>
      </c>
      <c r="N75" s="9" t="s">
        <v>265</v>
      </c>
      <c r="O75" s="9">
        <v>2025</v>
      </c>
      <c r="P75" s="9">
        <v>177</v>
      </c>
      <c r="Q75" s="9" t="s">
        <v>127</v>
      </c>
      <c r="R75" s="9" t="s">
        <v>130</v>
      </c>
      <c r="S75" s="13" t="s">
        <v>180</v>
      </c>
      <c r="T75" s="13" t="s">
        <v>190</v>
      </c>
      <c r="U75" s="9" t="s">
        <v>53</v>
      </c>
      <c r="V75" s="13" t="s">
        <v>179</v>
      </c>
      <c r="W75" s="9">
        <v>0</v>
      </c>
      <c r="X75" s="9" t="str">
        <f t="shared" si="7"/>
        <v>73</v>
      </c>
      <c r="Y75" s="9">
        <v>730402</v>
      </c>
      <c r="Z75" s="9">
        <v>1701</v>
      </c>
      <c r="AA75" s="46" t="s">
        <v>202</v>
      </c>
      <c r="AB75" s="46" t="s">
        <v>201</v>
      </c>
      <c r="AC75" s="46" t="s">
        <v>201</v>
      </c>
      <c r="AD75" s="39" t="s">
        <v>184</v>
      </c>
      <c r="AE75" s="39" t="s">
        <v>183</v>
      </c>
      <c r="AF75" s="39" t="s">
        <v>183</v>
      </c>
      <c r="AG75" s="47" t="s">
        <v>185</v>
      </c>
      <c r="AH75" s="39" t="s">
        <v>186</v>
      </c>
      <c r="AI75" s="14"/>
      <c r="AJ75" s="14"/>
      <c r="AK75" s="14"/>
      <c r="AL75" s="14"/>
      <c r="AM75" s="14">
        <v>10000</v>
      </c>
      <c r="AN75" s="14"/>
      <c r="AO75" s="14"/>
      <c r="AP75" s="14"/>
      <c r="AQ75" s="14"/>
      <c r="AR75" s="14"/>
      <c r="AS75" s="14"/>
      <c r="AT75" s="14"/>
      <c r="AU75" s="15">
        <f t="shared" si="9"/>
        <v>10000</v>
      </c>
    </row>
    <row r="76" spans="1:49" ht="112.5" x14ac:dyDescent="0.25">
      <c r="A76" s="33">
        <v>68</v>
      </c>
      <c r="B76" s="34" t="str">
        <f t="shared" si="8"/>
        <v>0002 83 003 001 840104 202 8888 8888</v>
      </c>
      <c r="C76" s="32" t="s">
        <v>51</v>
      </c>
      <c r="D76" s="10" t="s">
        <v>52</v>
      </c>
      <c r="E76" s="9"/>
      <c r="F76" s="9" t="s">
        <v>52</v>
      </c>
      <c r="G76" s="11" t="s">
        <v>112</v>
      </c>
      <c r="H76" s="11" t="s">
        <v>274</v>
      </c>
      <c r="I76" s="9" t="s">
        <v>197</v>
      </c>
      <c r="J76" s="55">
        <v>1</v>
      </c>
      <c r="K76" s="9" t="s">
        <v>189</v>
      </c>
      <c r="L76" s="9" t="s">
        <v>175</v>
      </c>
      <c r="M76" s="13" t="s">
        <v>174</v>
      </c>
      <c r="N76" s="9" t="s">
        <v>265</v>
      </c>
      <c r="O76" s="9">
        <v>2025</v>
      </c>
      <c r="P76" s="9">
        <v>177</v>
      </c>
      <c r="Q76" s="9" t="s">
        <v>127</v>
      </c>
      <c r="R76" s="9" t="s">
        <v>130</v>
      </c>
      <c r="S76" s="13" t="s">
        <v>180</v>
      </c>
      <c r="T76" s="13" t="s">
        <v>190</v>
      </c>
      <c r="U76" s="9" t="s">
        <v>53</v>
      </c>
      <c r="V76" s="13" t="s">
        <v>179</v>
      </c>
      <c r="W76" s="9">
        <v>0</v>
      </c>
      <c r="X76" s="9" t="str">
        <f t="shared" si="7"/>
        <v>84</v>
      </c>
      <c r="Y76" s="9">
        <v>840104</v>
      </c>
      <c r="Z76" s="9">
        <v>1701</v>
      </c>
      <c r="AA76" s="46" t="s">
        <v>202</v>
      </c>
      <c r="AB76" s="46" t="s">
        <v>201</v>
      </c>
      <c r="AC76" s="46" t="s">
        <v>201</v>
      </c>
      <c r="AD76" s="39" t="s">
        <v>184</v>
      </c>
      <c r="AE76" s="39" t="s">
        <v>183</v>
      </c>
      <c r="AF76" s="39" t="s">
        <v>183</v>
      </c>
      <c r="AG76" s="47" t="s">
        <v>185</v>
      </c>
      <c r="AH76" s="39" t="s">
        <v>186</v>
      </c>
      <c r="AI76" s="14"/>
      <c r="AJ76" s="14"/>
      <c r="AK76" s="14"/>
      <c r="AL76" s="14"/>
      <c r="AM76" s="14"/>
      <c r="AN76" s="14"/>
      <c r="AO76" s="14"/>
      <c r="AP76" s="14">
        <v>28000</v>
      </c>
      <c r="AQ76" s="14"/>
      <c r="AR76" s="14"/>
      <c r="AS76" s="14"/>
      <c r="AT76" s="14"/>
      <c r="AU76" s="15">
        <f t="shared" si="9"/>
        <v>28000</v>
      </c>
    </row>
    <row r="77" spans="1:49" ht="112.5" x14ac:dyDescent="0.25">
      <c r="A77" s="33">
        <v>69</v>
      </c>
      <c r="B77" s="34" t="str">
        <f t="shared" si="8"/>
        <v>0002 83 003 001 730813 202 8888 8888</v>
      </c>
      <c r="C77" s="32" t="s">
        <v>51</v>
      </c>
      <c r="D77" s="10" t="s">
        <v>52</v>
      </c>
      <c r="E77" s="9"/>
      <c r="F77" s="9" t="s">
        <v>52</v>
      </c>
      <c r="G77" s="11" t="s">
        <v>112</v>
      </c>
      <c r="H77" s="11" t="s">
        <v>274</v>
      </c>
      <c r="I77" s="9" t="s">
        <v>198</v>
      </c>
      <c r="J77" s="55">
        <v>1</v>
      </c>
      <c r="K77" s="9" t="s">
        <v>189</v>
      </c>
      <c r="L77" s="9" t="s">
        <v>175</v>
      </c>
      <c r="M77" s="13" t="s">
        <v>174</v>
      </c>
      <c r="N77" s="9" t="s">
        <v>265</v>
      </c>
      <c r="O77" s="9">
        <v>2025</v>
      </c>
      <c r="P77" s="9">
        <v>177</v>
      </c>
      <c r="Q77" s="9" t="s">
        <v>127</v>
      </c>
      <c r="R77" s="9" t="s">
        <v>130</v>
      </c>
      <c r="S77" s="13" t="s">
        <v>180</v>
      </c>
      <c r="T77" s="13" t="s">
        <v>190</v>
      </c>
      <c r="U77" s="9" t="s">
        <v>53</v>
      </c>
      <c r="V77" s="13" t="s">
        <v>179</v>
      </c>
      <c r="W77" s="9">
        <v>0</v>
      </c>
      <c r="X77" s="9" t="str">
        <f t="shared" si="7"/>
        <v>73</v>
      </c>
      <c r="Y77" s="9">
        <v>730813</v>
      </c>
      <c r="Z77" s="9">
        <v>1701</v>
      </c>
      <c r="AA77" s="46" t="s">
        <v>202</v>
      </c>
      <c r="AB77" s="46" t="s">
        <v>201</v>
      </c>
      <c r="AC77" s="46" t="s">
        <v>201</v>
      </c>
      <c r="AD77" s="39" t="s">
        <v>184</v>
      </c>
      <c r="AE77" s="39" t="s">
        <v>183</v>
      </c>
      <c r="AF77" s="39" t="s">
        <v>183</v>
      </c>
      <c r="AG77" s="47" t="s">
        <v>185</v>
      </c>
      <c r="AH77" s="39" t="s">
        <v>186</v>
      </c>
      <c r="AI77" s="14"/>
      <c r="AJ77" s="14"/>
      <c r="AK77" s="14"/>
      <c r="AL77" s="14"/>
      <c r="AM77" s="14">
        <v>7000</v>
      </c>
      <c r="AN77" s="14"/>
      <c r="AO77" s="14"/>
      <c r="AP77" s="14"/>
      <c r="AQ77" s="14"/>
      <c r="AR77" s="14"/>
      <c r="AS77" s="14"/>
      <c r="AT77" s="14"/>
      <c r="AU77" s="15">
        <f t="shared" si="9"/>
        <v>7000</v>
      </c>
    </row>
    <row r="78" spans="1:49" ht="112.5" x14ac:dyDescent="0.25">
      <c r="A78" s="33">
        <v>70</v>
      </c>
      <c r="B78" s="34" t="str">
        <f t="shared" si="8"/>
        <v>0002 83 003 001 730811 202 8888 8888</v>
      </c>
      <c r="C78" s="32" t="s">
        <v>51</v>
      </c>
      <c r="D78" s="10" t="s">
        <v>52</v>
      </c>
      <c r="E78" s="9"/>
      <c r="F78" s="9" t="s">
        <v>52</v>
      </c>
      <c r="G78" s="11" t="s">
        <v>112</v>
      </c>
      <c r="H78" s="11" t="s">
        <v>274</v>
      </c>
      <c r="I78" s="9" t="s">
        <v>199</v>
      </c>
      <c r="J78" s="55">
        <v>1</v>
      </c>
      <c r="K78" s="9" t="s">
        <v>189</v>
      </c>
      <c r="L78" s="9" t="s">
        <v>175</v>
      </c>
      <c r="M78" s="13" t="s">
        <v>174</v>
      </c>
      <c r="N78" s="9" t="s">
        <v>265</v>
      </c>
      <c r="O78" s="9">
        <v>2025</v>
      </c>
      <c r="P78" s="9">
        <v>177</v>
      </c>
      <c r="Q78" s="9" t="s">
        <v>127</v>
      </c>
      <c r="R78" s="9" t="s">
        <v>130</v>
      </c>
      <c r="S78" s="13" t="s">
        <v>180</v>
      </c>
      <c r="T78" s="13" t="s">
        <v>190</v>
      </c>
      <c r="U78" s="9" t="s">
        <v>53</v>
      </c>
      <c r="V78" s="13" t="s">
        <v>179</v>
      </c>
      <c r="W78" s="9">
        <v>0</v>
      </c>
      <c r="X78" s="9" t="str">
        <f t="shared" si="7"/>
        <v>73</v>
      </c>
      <c r="Y78" s="9">
        <v>730811</v>
      </c>
      <c r="Z78" s="9">
        <v>1701</v>
      </c>
      <c r="AA78" s="46" t="s">
        <v>202</v>
      </c>
      <c r="AB78" s="46" t="s">
        <v>201</v>
      </c>
      <c r="AC78" s="46" t="s">
        <v>201</v>
      </c>
      <c r="AD78" s="39" t="s">
        <v>184</v>
      </c>
      <c r="AE78" s="39" t="s">
        <v>183</v>
      </c>
      <c r="AF78" s="39" t="s">
        <v>183</v>
      </c>
      <c r="AG78" s="47" t="s">
        <v>185</v>
      </c>
      <c r="AH78" s="39" t="s">
        <v>186</v>
      </c>
      <c r="AI78" s="14"/>
      <c r="AJ78" s="14"/>
      <c r="AK78" s="14"/>
      <c r="AL78" s="14"/>
      <c r="AM78" s="14"/>
      <c r="AN78" s="14"/>
      <c r="AO78" s="14"/>
      <c r="AP78" s="14"/>
      <c r="AQ78" s="14">
        <f>3852.7+0.3</f>
        <v>3853</v>
      </c>
      <c r="AR78" s="14"/>
      <c r="AS78" s="14"/>
      <c r="AT78" s="14"/>
      <c r="AU78" s="15">
        <f t="shared" si="9"/>
        <v>3853</v>
      </c>
    </row>
    <row r="79" spans="1:49" ht="112.5" x14ac:dyDescent="0.25">
      <c r="A79" s="33">
        <v>71</v>
      </c>
      <c r="B79" s="34" t="str">
        <f t="shared" si="8"/>
        <v>0002 83 003 001 730105 202 8888 8888</v>
      </c>
      <c r="C79" s="32" t="s">
        <v>51</v>
      </c>
      <c r="D79" s="10" t="s">
        <v>52</v>
      </c>
      <c r="E79" s="9"/>
      <c r="F79" s="9" t="s">
        <v>52</v>
      </c>
      <c r="G79" s="11" t="s">
        <v>112</v>
      </c>
      <c r="H79" s="11" t="s">
        <v>274</v>
      </c>
      <c r="I79" s="9" t="s">
        <v>200</v>
      </c>
      <c r="J79" s="55">
        <v>1</v>
      </c>
      <c r="K79" s="9" t="s">
        <v>189</v>
      </c>
      <c r="L79" s="9" t="s">
        <v>175</v>
      </c>
      <c r="M79" s="13" t="s">
        <v>174</v>
      </c>
      <c r="N79" s="9" t="s">
        <v>265</v>
      </c>
      <c r="O79" s="9">
        <v>2025</v>
      </c>
      <c r="P79" s="9">
        <v>177</v>
      </c>
      <c r="Q79" s="9" t="s">
        <v>127</v>
      </c>
      <c r="R79" s="9" t="s">
        <v>130</v>
      </c>
      <c r="S79" s="13" t="s">
        <v>180</v>
      </c>
      <c r="T79" s="13" t="s">
        <v>190</v>
      </c>
      <c r="U79" s="9" t="s">
        <v>53</v>
      </c>
      <c r="V79" s="13" t="s">
        <v>179</v>
      </c>
      <c r="W79" s="9">
        <v>0</v>
      </c>
      <c r="X79" s="9" t="str">
        <f t="shared" si="7"/>
        <v>73</v>
      </c>
      <c r="Y79" s="9">
        <v>730105</v>
      </c>
      <c r="Z79" s="9">
        <v>1701</v>
      </c>
      <c r="AA79" s="46" t="s">
        <v>202</v>
      </c>
      <c r="AB79" s="46" t="s">
        <v>201</v>
      </c>
      <c r="AC79" s="46" t="s">
        <v>201</v>
      </c>
      <c r="AD79" s="39" t="s">
        <v>184</v>
      </c>
      <c r="AE79" s="39" t="s">
        <v>183</v>
      </c>
      <c r="AF79" s="39" t="s">
        <v>183</v>
      </c>
      <c r="AG79" s="47" t="s">
        <v>185</v>
      </c>
      <c r="AH79" s="39" t="s">
        <v>186</v>
      </c>
      <c r="AI79" s="14"/>
      <c r="AJ79" s="14"/>
      <c r="AK79" s="14"/>
      <c r="AL79" s="14"/>
      <c r="AM79" s="14">
        <v>4000</v>
      </c>
      <c r="AN79" s="14"/>
      <c r="AO79" s="14"/>
      <c r="AP79" s="14"/>
      <c r="AQ79" s="14"/>
      <c r="AR79" s="14"/>
      <c r="AS79" s="14"/>
      <c r="AT79" s="14"/>
      <c r="AU79" s="15">
        <f t="shared" si="9"/>
        <v>4000</v>
      </c>
    </row>
    <row r="80" spans="1:49" ht="90" x14ac:dyDescent="0.25">
      <c r="A80" s="33">
        <v>72</v>
      </c>
      <c r="B80" s="34" t="str">
        <f t="shared" si="8"/>
        <v>9999 01 003 001 710203 001 0000 0000</v>
      </c>
      <c r="C80" s="32" t="s">
        <v>51</v>
      </c>
      <c r="D80" s="10" t="s">
        <v>58</v>
      </c>
      <c r="E80" s="9"/>
      <c r="F80" s="9"/>
      <c r="G80" s="11" t="s">
        <v>55</v>
      </c>
      <c r="H80" s="11" t="s">
        <v>272</v>
      </c>
      <c r="I80" s="9" t="s">
        <v>207</v>
      </c>
      <c r="J80" s="12">
        <v>1</v>
      </c>
      <c r="K80" s="9" t="s">
        <v>208</v>
      </c>
      <c r="L80" s="9" t="s">
        <v>215</v>
      </c>
      <c r="M80" s="13" t="s">
        <v>216</v>
      </c>
      <c r="N80" s="9" t="s">
        <v>264</v>
      </c>
      <c r="O80" s="9">
        <v>2025</v>
      </c>
      <c r="P80" s="9">
        <v>177</v>
      </c>
      <c r="Q80" s="9" t="s">
        <v>128</v>
      </c>
      <c r="R80" s="9" t="s">
        <v>132</v>
      </c>
      <c r="S80" s="13" t="s">
        <v>180</v>
      </c>
      <c r="T80" s="13" t="s">
        <v>190</v>
      </c>
      <c r="U80" s="9" t="s">
        <v>56</v>
      </c>
      <c r="V80" s="13" t="s">
        <v>179</v>
      </c>
      <c r="W80" s="9">
        <v>0</v>
      </c>
      <c r="X80" s="9" t="str">
        <f>+MID(Y80,1,2)</f>
        <v>71</v>
      </c>
      <c r="Y80" s="56">
        <v>710203</v>
      </c>
      <c r="Z80" s="9">
        <v>1700</v>
      </c>
      <c r="AA80" s="13" t="s">
        <v>179</v>
      </c>
      <c r="AB80" s="13" t="s">
        <v>181</v>
      </c>
      <c r="AC80" s="13" t="s">
        <v>181</v>
      </c>
      <c r="AD80" s="9" t="s">
        <v>217</v>
      </c>
      <c r="AE80" s="39" t="s">
        <v>183</v>
      </c>
      <c r="AF80" s="39" t="s">
        <v>183</v>
      </c>
      <c r="AG80" s="9" t="s">
        <v>123</v>
      </c>
      <c r="AH80" s="9" t="s">
        <v>125</v>
      </c>
      <c r="AI80" s="14">
        <v>293.66666666666669</v>
      </c>
      <c r="AJ80" s="14">
        <v>293.66666666666669</v>
      </c>
      <c r="AK80" s="14">
        <v>293.66666666666669</v>
      </c>
      <c r="AL80" s="14">
        <v>293.66666666666669</v>
      </c>
      <c r="AM80" s="14">
        <v>293.66666666666669</v>
      </c>
      <c r="AN80" s="14">
        <v>293.66666666666669</v>
      </c>
      <c r="AO80" s="14">
        <v>293.66666666666669</v>
      </c>
      <c r="AP80" s="14">
        <v>293.66666666666669</v>
      </c>
      <c r="AQ80" s="14">
        <v>293.66666666666669</v>
      </c>
      <c r="AR80" s="14">
        <v>293.66666666666669</v>
      </c>
      <c r="AS80" s="14">
        <v>293.66666666666669</v>
      </c>
      <c r="AT80" s="14">
        <v>293.66666666666669</v>
      </c>
      <c r="AU80" s="15">
        <f t="shared" ref="AU80:AU87" si="10">+SUM(AI80:AT80)</f>
        <v>3523.9999999999995</v>
      </c>
      <c r="AV80" s="1">
        <v>3352</v>
      </c>
      <c r="AW80" s="2">
        <f>+AU80-AV80</f>
        <v>171.99999999999955</v>
      </c>
    </row>
    <row r="81" spans="1:49" ht="90" x14ac:dyDescent="0.25">
      <c r="A81" s="33">
        <v>73</v>
      </c>
      <c r="B81" s="34" t="str">
        <f t="shared" si="8"/>
        <v>9999 01 003 001 710204 001 0000 0000</v>
      </c>
      <c r="C81" s="32" t="s">
        <v>51</v>
      </c>
      <c r="D81" s="10" t="s">
        <v>58</v>
      </c>
      <c r="E81" s="9"/>
      <c r="F81" s="9"/>
      <c r="G81" s="11" t="s">
        <v>55</v>
      </c>
      <c r="H81" s="11" t="s">
        <v>272</v>
      </c>
      <c r="I81" s="9" t="s">
        <v>209</v>
      </c>
      <c r="J81" s="12">
        <v>1</v>
      </c>
      <c r="K81" s="9" t="s">
        <v>210</v>
      </c>
      <c r="L81" s="9" t="s">
        <v>215</v>
      </c>
      <c r="M81" s="13" t="s">
        <v>216</v>
      </c>
      <c r="N81" s="9" t="s">
        <v>264</v>
      </c>
      <c r="O81" s="9">
        <v>2025</v>
      </c>
      <c r="P81" s="9">
        <v>177</v>
      </c>
      <c r="Q81" s="9" t="s">
        <v>128</v>
      </c>
      <c r="R81" s="9" t="s">
        <v>132</v>
      </c>
      <c r="S81" s="13" t="s">
        <v>180</v>
      </c>
      <c r="T81" s="13" t="s">
        <v>190</v>
      </c>
      <c r="U81" s="9" t="s">
        <v>56</v>
      </c>
      <c r="V81" s="13" t="s">
        <v>179</v>
      </c>
      <c r="W81" s="9">
        <v>0</v>
      </c>
      <c r="X81" s="9" t="str">
        <f t="shared" ref="X81:X92" si="11">+MID(Y81,1,2)</f>
        <v>71</v>
      </c>
      <c r="Y81" s="56">
        <v>710204</v>
      </c>
      <c r="Z81" s="9">
        <v>1700</v>
      </c>
      <c r="AA81" s="13" t="s">
        <v>179</v>
      </c>
      <c r="AB81" s="13" t="s">
        <v>181</v>
      </c>
      <c r="AC81" s="13" t="s">
        <v>181</v>
      </c>
      <c r="AD81" s="9" t="s">
        <v>217</v>
      </c>
      <c r="AE81" s="39" t="s">
        <v>183</v>
      </c>
      <c r="AF81" s="39" t="s">
        <v>183</v>
      </c>
      <c r="AG81" s="9" t="s">
        <v>123</v>
      </c>
      <c r="AH81" s="9" t="s">
        <v>125</v>
      </c>
      <c r="AI81" s="14">
        <v>85.286666666666676</v>
      </c>
      <c r="AJ81" s="14">
        <v>85.286666666666676</v>
      </c>
      <c r="AK81" s="14">
        <v>85.286666666666676</v>
      </c>
      <c r="AL81" s="14">
        <v>85.286666666666676</v>
      </c>
      <c r="AM81" s="14">
        <v>85.286666666666676</v>
      </c>
      <c r="AN81" s="14">
        <v>85.286666666666676</v>
      </c>
      <c r="AO81" s="14">
        <v>85.286666666666676</v>
      </c>
      <c r="AP81" s="14">
        <v>85.286666666666676</v>
      </c>
      <c r="AQ81" s="14">
        <v>85.286666666666676</v>
      </c>
      <c r="AR81" s="14">
        <v>85.286666666666676</v>
      </c>
      <c r="AS81" s="14">
        <v>85.286666666666676</v>
      </c>
      <c r="AT81" s="14">
        <f>85.2866666666667-0.44</f>
        <v>84.846666666666707</v>
      </c>
      <c r="AU81" s="15">
        <f t="shared" si="10"/>
        <v>1023</v>
      </c>
      <c r="AV81" s="1">
        <v>920</v>
      </c>
      <c r="AW81" s="2">
        <f t="shared" ref="AW81:AW84" si="12">+AU81-AV81</f>
        <v>103</v>
      </c>
    </row>
    <row r="82" spans="1:49" ht="90" x14ac:dyDescent="0.25">
      <c r="A82" s="33">
        <v>74</v>
      </c>
      <c r="B82" s="34" t="str">
        <f t="shared" si="8"/>
        <v>9999 01 003 001 710510 001 0000 0000</v>
      </c>
      <c r="C82" s="32" t="s">
        <v>51</v>
      </c>
      <c r="D82" s="10" t="s">
        <v>58</v>
      </c>
      <c r="E82" s="9"/>
      <c r="F82" s="9"/>
      <c r="G82" s="11" t="s">
        <v>55</v>
      </c>
      <c r="H82" s="11" t="s">
        <v>272</v>
      </c>
      <c r="I82" s="9" t="s">
        <v>211</v>
      </c>
      <c r="J82" s="12">
        <v>1</v>
      </c>
      <c r="K82" s="9" t="s">
        <v>210</v>
      </c>
      <c r="L82" s="9" t="s">
        <v>215</v>
      </c>
      <c r="M82" s="13" t="s">
        <v>216</v>
      </c>
      <c r="N82" s="9" t="s">
        <v>264</v>
      </c>
      <c r="O82" s="9">
        <v>2025</v>
      </c>
      <c r="P82" s="9">
        <v>177</v>
      </c>
      <c r="Q82" s="9" t="s">
        <v>128</v>
      </c>
      <c r="R82" s="9" t="s">
        <v>132</v>
      </c>
      <c r="S82" s="13" t="s">
        <v>180</v>
      </c>
      <c r="T82" s="13" t="s">
        <v>190</v>
      </c>
      <c r="U82" s="9" t="s">
        <v>56</v>
      </c>
      <c r="V82" s="13" t="s">
        <v>179</v>
      </c>
      <c r="W82" s="9">
        <v>0</v>
      </c>
      <c r="X82" s="9" t="str">
        <f t="shared" si="11"/>
        <v>71</v>
      </c>
      <c r="Y82" s="56">
        <v>710510</v>
      </c>
      <c r="Z82" s="9">
        <v>1700</v>
      </c>
      <c r="AA82" s="13" t="s">
        <v>179</v>
      </c>
      <c r="AB82" s="13" t="s">
        <v>181</v>
      </c>
      <c r="AC82" s="13" t="s">
        <v>181</v>
      </c>
      <c r="AD82" s="9" t="s">
        <v>217</v>
      </c>
      <c r="AE82" s="39" t="s">
        <v>183</v>
      </c>
      <c r="AF82" s="39" t="s">
        <v>183</v>
      </c>
      <c r="AG82" s="9" t="s">
        <v>123</v>
      </c>
      <c r="AH82" s="9" t="s">
        <v>125</v>
      </c>
      <c r="AI82" s="14">
        <v>3240.6666666666665</v>
      </c>
      <c r="AJ82" s="14">
        <v>3240.6666666666665</v>
      </c>
      <c r="AK82" s="14">
        <v>3240.6666666666665</v>
      </c>
      <c r="AL82" s="14">
        <v>3240.6666666666665</v>
      </c>
      <c r="AM82" s="14">
        <v>3240.6666666666665</v>
      </c>
      <c r="AN82" s="14">
        <v>3240.6666666666665</v>
      </c>
      <c r="AO82" s="14">
        <v>3240.6666666666665</v>
      </c>
      <c r="AP82" s="14">
        <v>3240.6666666666665</v>
      </c>
      <c r="AQ82" s="14">
        <v>3240.6666666666665</v>
      </c>
      <c r="AR82" s="14">
        <v>3240.6666666666665</v>
      </c>
      <c r="AS82" s="14">
        <v>3240.6666666666665</v>
      </c>
      <c r="AT82" s="14">
        <v>3240.6666666666665</v>
      </c>
      <c r="AU82" s="15">
        <f t="shared" si="10"/>
        <v>38888</v>
      </c>
      <c r="AV82" s="1">
        <v>40224</v>
      </c>
      <c r="AW82" s="2">
        <f t="shared" si="12"/>
        <v>-1336</v>
      </c>
    </row>
    <row r="83" spans="1:49" ht="90" x14ac:dyDescent="0.25">
      <c r="A83" s="33">
        <v>75</v>
      </c>
      <c r="B83" s="34" t="str">
        <f t="shared" si="8"/>
        <v>9999 01 003 001 710601 001 0000 0000</v>
      </c>
      <c r="C83" s="32" t="s">
        <v>51</v>
      </c>
      <c r="D83" s="10" t="s">
        <v>58</v>
      </c>
      <c r="E83" s="9"/>
      <c r="F83" s="9"/>
      <c r="G83" s="11" t="s">
        <v>55</v>
      </c>
      <c r="H83" s="11" t="s">
        <v>272</v>
      </c>
      <c r="I83" s="9" t="s">
        <v>212</v>
      </c>
      <c r="J83" s="12">
        <v>1</v>
      </c>
      <c r="K83" s="9" t="s">
        <v>210</v>
      </c>
      <c r="L83" s="9" t="s">
        <v>215</v>
      </c>
      <c r="M83" s="13" t="s">
        <v>216</v>
      </c>
      <c r="N83" s="9" t="s">
        <v>264</v>
      </c>
      <c r="O83" s="9">
        <v>2025</v>
      </c>
      <c r="P83" s="9">
        <v>177</v>
      </c>
      <c r="Q83" s="9" t="s">
        <v>128</v>
      </c>
      <c r="R83" s="9" t="s">
        <v>132</v>
      </c>
      <c r="S83" s="13" t="s">
        <v>180</v>
      </c>
      <c r="T83" s="13" t="s">
        <v>190</v>
      </c>
      <c r="U83" s="9" t="s">
        <v>56</v>
      </c>
      <c r="V83" s="13" t="s">
        <v>179</v>
      </c>
      <c r="W83" s="9">
        <v>0</v>
      </c>
      <c r="X83" s="9" t="str">
        <f t="shared" si="11"/>
        <v>71</v>
      </c>
      <c r="Y83" s="56">
        <v>710601</v>
      </c>
      <c r="Z83" s="9">
        <v>1700</v>
      </c>
      <c r="AA83" s="13" t="s">
        <v>179</v>
      </c>
      <c r="AB83" s="13" t="s">
        <v>181</v>
      </c>
      <c r="AC83" s="13" t="s">
        <v>181</v>
      </c>
      <c r="AD83" s="9" t="s">
        <v>217</v>
      </c>
      <c r="AE83" s="39" t="s">
        <v>183</v>
      </c>
      <c r="AF83" s="39" t="s">
        <v>183</v>
      </c>
      <c r="AG83" s="9" t="s">
        <v>123</v>
      </c>
      <c r="AH83" s="9" t="s">
        <v>125</v>
      </c>
      <c r="AI83" s="14">
        <v>355.84933333333333</v>
      </c>
      <c r="AJ83" s="14">
        <v>355.84933333333333</v>
      </c>
      <c r="AK83" s="14">
        <v>355.84933333333333</v>
      </c>
      <c r="AL83" s="14">
        <v>355.84933333333333</v>
      </c>
      <c r="AM83" s="14">
        <v>355.84933333333333</v>
      </c>
      <c r="AN83" s="14">
        <v>355.84933333333333</v>
      </c>
      <c r="AO83" s="14">
        <v>355.84933333333333</v>
      </c>
      <c r="AP83" s="14">
        <v>355.84933333333333</v>
      </c>
      <c r="AQ83" s="14">
        <v>355.84933333333333</v>
      </c>
      <c r="AR83" s="14">
        <v>355.84933333333333</v>
      </c>
      <c r="AS83" s="14">
        <v>355.84933333333333</v>
      </c>
      <c r="AT83" s="14">
        <f>355.849333333333-0.002+0.01-0.2</f>
        <v>355.65733333333299</v>
      </c>
      <c r="AU83" s="15">
        <f t="shared" si="10"/>
        <v>4270</v>
      </c>
      <c r="AV83" s="1">
        <v>3680.4960000000001</v>
      </c>
      <c r="AW83" s="2">
        <f t="shared" si="12"/>
        <v>589.50399999999991</v>
      </c>
    </row>
    <row r="84" spans="1:49" ht="90" x14ac:dyDescent="0.25">
      <c r="A84" s="33">
        <v>76</v>
      </c>
      <c r="B84" s="34" t="str">
        <f t="shared" si="8"/>
        <v>9999 01 003 001 710602 001 0000 0000</v>
      </c>
      <c r="C84" s="32" t="s">
        <v>51</v>
      </c>
      <c r="D84" s="10" t="s">
        <v>58</v>
      </c>
      <c r="E84" s="9"/>
      <c r="F84" s="9"/>
      <c r="G84" s="11" t="s">
        <v>55</v>
      </c>
      <c r="H84" s="11" t="s">
        <v>272</v>
      </c>
      <c r="I84" s="9" t="s">
        <v>213</v>
      </c>
      <c r="J84" s="12">
        <v>1</v>
      </c>
      <c r="K84" s="9" t="s">
        <v>210</v>
      </c>
      <c r="L84" s="9" t="s">
        <v>215</v>
      </c>
      <c r="M84" s="13" t="s">
        <v>216</v>
      </c>
      <c r="N84" s="9" t="s">
        <v>264</v>
      </c>
      <c r="O84" s="9">
        <v>2025</v>
      </c>
      <c r="P84" s="9">
        <v>177</v>
      </c>
      <c r="Q84" s="9" t="s">
        <v>128</v>
      </c>
      <c r="R84" s="9" t="s">
        <v>132</v>
      </c>
      <c r="S84" s="13" t="s">
        <v>180</v>
      </c>
      <c r="T84" s="13" t="s">
        <v>190</v>
      </c>
      <c r="U84" s="9" t="s">
        <v>56</v>
      </c>
      <c r="V84" s="13" t="s">
        <v>179</v>
      </c>
      <c r="W84" s="9">
        <v>0</v>
      </c>
      <c r="X84" s="9" t="str">
        <f t="shared" si="11"/>
        <v>71</v>
      </c>
      <c r="Y84" s="56">
        <v>710602</v>
      </c>
      <c r="Z84" s="9">
        <v>1700</v>
      </c>
      <c r="AA84" s="13" t="s">
        <v>179</v>
      </c>
      <c r="AB84" s="13" t="s">
        <v>181</v>
      </c>
      <c r="AC84" s="13" t="s">
        <v>181</v>
      </c>
      <c r="AD84" s="9" t="s">
        <v>217</v>
      </c>
      <c r="AE84" s="39" t="s">
        <v>183</v>
      </c>
      <c r="AF84" s="39" t="s">
        <v>183</v>
      </c>
      <c r="AG84" s="9" t="s">
        <v>123</v>
      </c>
      <c r="AH84" s="9" t="s">
        <v>125</v>
      </c>
      <c r="AI84" s="14">
        <v>318.5725333333333</v>
      </c>
      <c r="AJ84" s="14">
        <v>318.5725333333333</v>
      </c>
      <c r="AK84" s="14">
        <v>318.5725333333333</v>
      </c>
      <c r="AL84" s="14">
        <v>318.5725333333333</v>
      </c>
      <c r="AM84" s="14">
        <v>318.5725333333333</v>
      </c>
      <c r="AN84" s="14">
        <v>318.5725333333333</v>
      </c>
      <c r="AO84" s="14">
        <v>318.5725333333333</v>
      </c>
      <c r="AP84" s="14">
        <v>318.5725333333333</v>
      </c>
      <c r="AQ84" s="14">
        <v>318.5725333333333</v>
      </c>
      <c r="AR84" s="14">
        <v>318.5725333333333</v>
      </c>
      <c r="AS84" s="14">
        <v>318.5725333333333</v>
      </c>
      <c r="AT84" s="14">
        <f>318.572533333333-0.0004+0.13</f>
        <v>318.70213333333299</v>
      </c>
      <c r="AU84" s="15">
        <f t="shared" si="10"/>
        <v>3823</v>
      </c>
      <c r="AV84" s="1">
        <v>3352</v>
      </c>
      <c r="AW84" s="2">
        <f t="shared" si="12"/>
        <v>471</v>
      </c>
    </row>
    <row r="85" spans="1:49" ht="112.5" x14ac:dyDescent="0.25">
      <c r="A85" s="33">
        <v>77</v>
      </c>
      <c r="B85" s="34" t="str">
        <f t="shared" si="8"/>
        <v>9999 83 003 001 710203 202 8888 8888</v>
      </c>
      <c r="C85" s="32" t="s">
        <v>51</v>
      </c>
      <c r="D85" s="10" t="s">
        <v>58</v>
      </c>
      <c r="E85" s="9"/>
      <c r="F85" s="9"/>
      <c r="G85" s="11" t="s">
        <v>112</v>
      </c>
      <c r="H85" s="11" t="s">
        <v>274</v>
      </c>
      <c r="I85" s="9" t="s">
        <v>207</v>
      </c>
      <c r="J85" s="55">
        <v>1</v>
      </c>
      <c r="K85" s="9" t="s">
        <v>189</v>
      </c>
      <c r="L85" s="9" t="s">
        <v>175</v>
      </c>
      <c r="M85" s="13" t="s">
        <v>174</v>
      </c>
      <c r="N85" s="9" t="s">
        <v>265</v>
      </c>
      <c r="O85" s="9">
        <v>2025</v>
      </c>
      <c r="P85" s="9">
        <v>177</v>
      </c>
      <c r="Q85" s="9" t="s">
        <v>128</v>
      </c>
      <c r="R85" s="9" t="s">
        <v>130</v>
      </c>
      <c r="S85" s="13" t="s">
        <v>180</v>
      </c>
      <c r="T85" s="13" t="s">
        <v>190</v>
      </c>
      <c r="U85" s="9" t="s">
        <v>53</v>
      </c>
      <c r="V85" s="13" t="s">
        <v>179</v>
      </c>
      <c r="W85" s="9">
        <v>0</v>
      </c>
      <c r="X85" s="9" t="str">
        <f t="shared" si="11"/>
        <v>71</v>
      </c>
      <c r="Y85" s="56">
        <v>710203</v>
      </c>
      <c r="Z85" s="9">
        <v>1700</v>
      </c>
      <c r="AA85" s="13" t="s">
        <v>202</v>
      </c>
      <c r="AB85" s="13" t="s">
        <v>201</v>
      </c>
      <c r="AC85" s="13" t="s">
        <v>201</v>
      </c>
      <c r="AD85" s="39" t="s">
        <v>184</v>
      </c>
      <c r="AE85" s="39" t="s">
        <v>183</v>
      </c>
      <c r="AF85" s="39" t="s">
        <v>183</v>
      </c>
      <c r="AG85" s="9" t="s">
        <v>123</v>
      </c>
      <c r="AH85" s="9" t="s">
        <v>125</v>
      </c>
      <c r="AI85" s="14">
        <v>4417.583333333333</v>
      </c>
      <c r="AJ85" s="14">
        <v>4417.583333333333</v>
      </c>
      <c r="AK85" s="14">
        <v>4417.583333333333</v>
      </c>
      <c r="AL85" s="14">
        <v>4417.583333333333</v>
      </c>
      <c r="AM85" s="14">
        <v>4417.583333333333</v>
      </c>
      <c r="AN85" s="14">
        <v>4417.583333333333</v>
      </c>
      <c r="AO85" s="14">
        <v>4417.583333333333</v>
      </c>
      <c r="AP85" s="14">
        <v>4417.583333333333</v>
      </c>
      <c r="AQ85" s="14">
        <v>4417.583333333333</v>
      </c>
      <c r="AR85" s="14">
        <v>4417.583333333333</v>
      </c>
      <c r="AS85" s="14">
        <v>4417.583333333333</v>
      </c>
      <c r="AT85" s="14">
        <f>4417.58333333333+0.34</f>
        <v>4417.9233333333304</v>
      </c>
      <c r="AU85" s="15">
        <f t="shared" si="10"/>
        <v>53011.340000000004</v>
      </c>
      <c r="AW85" s="2"/>
    </row>
    <row r="86" spans="1:49" ht="112.5" x14ac:dyDescent="0.25">
      <c r="A86" s="33">
        <v>78</v>
      </c>
      <c r="B86" s="34" t="str">
        <f t="shared" si="8"/>
        <v>9999 83 003 001 710204 202 8888 8888</v>
      </c>
      <c r="C86" s="32" t="s">
        <v>51</v>
      </c>
      <c r="D86" s="10" t="s">
        <v>58</v>
      </c>
      <c r="E86" s="9"/>
      <c r="F86" s="9"/>
      <c r="G86" s="11" t="s">
        <v>112</v>
      </c>
      <c r="H86" s="11" t="s">
        <v>274</v>
      </c>
      <c r="I86" s="9" t="s">
        <v>209</v>
      </c>
      <c r="J86" s="55">
        <v>1</v>
      </c>
      <c r="K86" s="9" t="s">
        <v>189</v>
      </c>
      <c r="L86" s="9" t="s">
        <v>175</v>
      </c>
      <c r="M86" s="13" t="s">
        <v>174</v>
      </c>
      <c r="N86" s="9" t="s">
        <v>265</v>
      </c>
      <c r="O86" s="9">
        <v>2025</v>
      </c>
      <c r="P86" s="9">
        <v>177</v>
      </c>
      <c r="Q86" s="9" t="s">
        <v>128</v>
      </c>
      <c r="R86" s="9" t="s">
        <v>130</v>
      </c>
      <c r="S86" s="13" t="s">
        <v>180</v>
      </c>
      <c r="T86" s="13" t="s">
        <v>190</v>
      </c>
      <c r="U86" s="9" t="s">
        <v>53</v>
      </c>
      <c r="V86" s="13" t="s">
        <v>179</v>
      </c>
      <c r="W86" s="9">
        <v>0</v>
      </c>
      <c r="X86" s="9" t="str">
        <f t="shared" si="11"/>
        <v>71</v>
      </c>
      <c r="Y86" s="56">
        <v>710204</v>
      </c>
      <c r="Z86" s="9">
        <v>1700</v>
      </c>
      <c r="AA86" s="13" t="s">
        <v>202</v>
      </c>
      <c r="AB86" s="13" t="s">
        <v>201</v>
      </c>
      <c r="AC86" s="13" t="s">
        <v>201</v>
      </c>
      <c r="AD86" s="39" t="s">
        <v>184</v>
      </c>
      <c r="AE86" s="39" t="s">
        <v>183</v>
      </c>
      <c r="AF86" s="39" t="s">
        <v>183</v>
      </c>
      <c r="AG86" s="9" t="s">
        <v>123</v>
      </c>
      <c r="AH86" s="9" t="s">
        <v>125</v>
      </c>
      <c r="AI86" s="14">
        <v>1375.7058333333334</v>
      </c>
      <c r="AJ86" s="14">
        <v>1375.7058333333334</v>
      </c>
      <c r="AK86" s="14">
        <v>1375.7058333333334</v>
      </c>
      <c r="AL86" s="14">
        <v>1375.7058333333334</v>
      </c>
      <c r="AM86" s="14">
        <v>1375.7058333333334</v>
      </c>
      <c r="AN86" s="14">
        <v>1375.7058333333334</v>
      </c>
      <c r="AO86" s="14">
        <v>1375.7058333333334</v>
      </c>
      <c r="AP86" s="14">
        <v>1375.7058333333334</v>
      </c>
      <c r="AQ86" s="14">
        <v>1375.7058333333334</v>
      </c>
      <c r="AR86" s="14">
        <v>1375.7058333333334</v>
      </c>
      <c r="AS86" s="14">
        <v>1375.7058333333334</v>
      </c>
      <c r="AT86" s="14">
        <f>1375.70583333333-0.47</f>
        <v>1375.23583333333</v>
      </c>
      <c r="AU86" s="15">
        <f t="shared" si="10"/>
        <v>16507.999999999996</v>
      </c>
      <c r="AW86" s="2"/>
    </row>
    <row r="87" spans="1:49" ht="112.5" x14ac:dyDescent="0.25">
      <c r="A87" s="33">
        <v>79</v>
      </c>
      <c r="B87" s="34" t="str">
        <f t="shared" si="8"/>
        <v>9999 83 003 001 710510 202 8888 8888</v>
      </c>
      <c r="C87" s="32" t="s">
        <v>51</v>
      </c>
      <c r="D87" s="10" t="s">
        <v>58</v>
      </c>
      <c r="E87" s="9"/>
      <c r="F87" s="9"/>
      <c r="G87" s="11" t="s">
        <v>112</v>
      </c>
      <c r="H87" s="11" t="s">
        <v>274</v>
      </c>
      <c r="I87" s="9" t="s">
        <v>211</v>
      </c>
      <c r="J87" s="55">
        <v>1</v>
      </c>
      <c r="K87" s="9" t="s">
        <v>189</v>
      </c>
      <c r="L87" s="9" t="s">
        <v>175</v>
      </c>
      <c r="M87" s="13" t="s">
        <v>174</v>
      </c>
      <c r="N87" s="9" t="s">
        <v>265</v>
      </c>
      <c r="O87" s="9">
        <v>2025</v>
      </c>
      <c r="P87" s="9">
        <v>177</v>
      </c>
      <c r="Q87" s="9" t="s">
        <v>128</v>
      </c>
      <c r="R87" s="9" t="s">
        <v>130</v>
      </c>
      <c r="S87" s="13" t="s">
        <v>180</v>
      </c>
      <c r="T87" s="13" t="s">
        <v>190</v>
      </c>
      <c r="U87" s="9" t="s">
        <v>53</v>
      </c>
      <c r="V87" s="13" t="s">
        <v>179</v>
      </c>
      <c r="W87" s="9">
        <v>0</v>
      </c>
      <c r="X87" s="9" t="str">
        <f t="shared" si="11"/>
        <v>71</v>
      </c>
      <c r="Y87" s="56">
        <v>710510</v>
      </c>
      <c r="Z87" s="9">
        <v>1700</v>
      </c>
      <c r="AA87" s="13" t="s">
        <v>202</v>
      </c>
      <c r="AB87" s="13" t="s">
        <v>201</v>
      </c>
      <c r="AC87" s="13" t="s">
        <v>201</v>
      </c>
      <c r="AD87" s="39" t="s">
        <v>184</v>
      </c>
      <c r="AE87" s="39" t="s">
        <v>183</v>
      </c>
      <c r="AF87" s="39" t="s">
        <v>183</v>
      </c>
      <c r="AG87" s="9" t="s">
        <v>123</v>
      </c>
      <c r="AH87" s="9" t="s">
        <v>125</v>
      </c>
      <c r="AI87" s="14">
        <v>53377.666666666664</v>
      </c>
      <c r="AJ87" s="14">
        <v>53377.666666666664</v>
      </c>
      <c r="AK87" s="14">
        <v>53377.666666666664</v>
      </c>
      <c r="AL87" s="14">
        <v>53377.666666666664</v>
      </c>
      <c r="AM87" s="14">
        <v>53377.666666666664</v>
      </c>
      <c r="AN87" s="14">
        <v>53377.666666666664</v>
      </c>
      <c r="AO87" s="14">
        <v>53377.666666666664</v>
      </c>
      <c r="AP87" s="14">
        <v>53377.666666666664</v>
      </c>
      <c r="AQ87" s="14">
        <v>53377.666666666664</v>
      </c>
      <c r="AR87" s="14">
        <v>53377.666666666664</v>
      </c>
      <c r="AS87" s="14">
        <v>53377.666666666664</v>
      </c>
      <c r="AT87" s="14">
        <v>53377.666666666664</v>
      </c>
      <c r="AU87" s="15">
        <f t="shared" si="10"/>
        <v>640532</v>
      </c>
      <c r="AW87" s="2"/>
    </row>
    <row r="88" spans="1:49" ht="112.5" x14ac:dyDescent="0.25">
      <c r="A88" s="33">
        <v>80</v>
      </c>
      <c r="B88" s="34" t="str">
        <f t="shared" si="8"/>
        <v>9999 83 003 001 710601 202 8888 8888</v>
      </c>
      <c r="C88" s="32" t="s">
        <v>51</v>
      </c>
      <c r="D88" s="10" t="s">
        <v>58</v>
      </c>
      <c r="E88" s="9"/>
      <c r="F88" s="9"/>
      <c r="G88" s="11" t="s">
        <v>112</v>
      </c>
      <c r="H88" s="11" t="s">
        <v>274</v>
      </c>
      <c r="I88" s="9" t="s">
        <v>212</v>
      </c>
      <c r="J88" s="55">
        <v>1</v>
      </c>
      <c r="K88" s="9" t="s">
        <v>189</v>
      </c>
      <c r="L88" s="9" t="s">
        <v>175</v>
      </c>
      <c r="M88" s="13" t="s">
        <v>174</v>
      </c>
      <c r="N88" s="9" t="s">
        <v>265</v>
      </c>
      <c r="O88" s="9">
        <v>2025</v>
      </c>
      <c r="P88" s="9">
        <v>177</v>
      </c>
      <c r="Q88" s="9" t="s">
        <v>128</v>
      </c>
      <c r="R88" s="9" t="s">
        <v>130</v>
      </c>
      <c r="S88" s="13" t="s">
        <v>180</v>
      </c>
      <c r="T88" s="13" t="s">
        <v>190</v>
      </c>
      <c r="U88" s="9" t="s">
        <v>53</v>
      </c>
      <c r="V88" s="13" t="s">
        <v>179</v>
      </c>
      <c r="W88" s="9">
        <v>0</v>
      </c>
      <c r="X88" s="9" t="str">
        <f t="shared" si="11"/>
        <v>71</v>
      </c>
      <c r="Y88" s="56">
        <v>710601</v>
      </c>
      <c r="Z88" s="9">
        <v>1700</v>
      </c>
      <c r="AA88" s="13" t="s">
        <v>202</v>
      </c>
      <c r="AB88" s="13" t="s">
        <v>201</v>
      </c>
      <c r="AC88" s="13" t="s">
        <v>201</v>
      </c>
      <c r="AD88" s="39" t="s">
        <v>184</v>
      </c>
      <c r="AE88" s="39" t="s">
        <v>183</v>
      </c>
      <c r="AF88" s="39" t="s">
        <v>183</v>
      </c>
      <c r="AG88" s="9" t="s">
        <v>123</v>
      </c>
      <c r="AH88" s="9" t="s">
        <v>125</v>
      </c>
      <c r="AI88" s="14">
        <v>5323.4448333333339</v>
      </c>
      <c r="AJ88" s="14">
        <v>5323.4448333333339</v>
      </c>
      <c r="AK88" s="14">
        <v>5323.4448333333339</v>
      </c>
      <c r="AL88" s="14">
        <v>5323.4448333333339</v>
      </c>
      <c r="AM88" s="14">
        <v>5323.4448333333339</v>
      </c>
      <c r="AN88" s="14">
        <v>5323.4448333333339</v>
      </c>
      <c r="AO88" s="14">
        <v>5323.4448333333339</v>
      </c>
      <c r="AP88" s="14">
        <v>5323.4448333333339</v>
      </c>
      <c r="AQ88" s="14">
        <v>5323.4448333333339</v>
      </c>
      <c r="AR88" s="14">
        <v>5323.4448333333339</v>
      </c>
      <c r="AS88" s="14">
        <v>5323.4448333333339</v>
      </c>
      <c r="AT88" s="14">
        <f>5323.44483333333+0.002-0.34</f>
        <v>5323.1068333333305</v>
      </c>
      <c r="AU88" s="15">
        <f t="shared" ref="AU88:AU91" si="13">+SUM(AI88:AT88)</f>
        <v>63881.000000000007</v>
      </c>
      <c r="AW88" s="2"/>
    </row>
    <row r="89" spans="1:49" ht="112.5" x14ac:dyDescent="0.25">
      <c r="A89" s="33">
        <v>81</v>
      </c>
      <c r="B89" s="34" t="str">
        <f t="shared" si="8"/>
        <v>9999 83 003 001 710602 202 8888 8888</v>
      </c>
      <c r="C89" s="32" t="s">
        <v>51</v>
      </c>
      <c r="D89" s="10" t="s">
        <v>58</v>
      </c>
      <c r="E89" s="9"/>
      <c r="F89" s="9"/>
      <c r="G89" s="11" t="s">
        <v>112</v>
      </c>
      <c r="H89" s="11" t="s">
        <v>274</v>
      </c>
      <c r="I89" s="9" t="s">
        <v>213</v>
      </c>
      <c r="J89" s="55">
        <v>1</v>
      </c>
      <c r="K89" s="9" t="s">
        <v>189</v>
      </c>
      <c r="L89" s="9" t="s">
        <v>175</v>
      </c>
      <c r="M89" s="13" t="s">
        <v>174</v>
      </c>
      <c r="N89" s="9" t="s">
        <v>265</v>
      </c>
      <c r="O89" s="9">
        <v>2025</v>
      </c>
      <c r="P89" s="9">
        <v>177</v>
      </c>
      <c r="Q89" s="9" t="s">
        <v>128</v>
      </c>
      <c r="R89" s="9" t="s">
        <v>130</v>
      </c>
      <c r="S89" s="13" t="s">
        <v>180</v>
      </c>
      <c r="T89" s="13" t="s">
        <v>190</v>
      </c>
      <c r="U89" s="9" t="s">
        <v>53</v>
      </c>
      <c r="V89" s="13" t="s">
        <v>179</v>
      </c>
      <c r="W89" s="9">
        <v>0</v>
      </c>
      <c r="X89" s="9" t="str">
        <f t="shared" si="11"/>
        <v>71</v>
      </c>
      <c r="Y89" s="56">
        <v>710602</v>
      </c>
      <c r="Z89" s="9">
        <v>1700</v>
      </c>
      <c r="AA89" s="13" t="s">
        <v>202</v>
      </c>
      <c r="AB89" s="13" t="s">
        <v>201</v>
      </c>
      <c r="AC89" s="13" t="s">
        <v>201</v>
      </c>
      <c r="AD89" s="39" t="s">
        <v>184</v>
      </c>
      <c r="AE89" s="39" t="s">
        <v>183</v>
      </c>
      <c r="AF89" s="39" t="s">
        <v>183</v>
      </c>
      <c r="AG89" s="9" t="s">
        <v>123</v>
      </c>
      <c r="AH89" s="9" t="s">
        <v>125</v>
      </c>
      <c r="AI89" s="14">
        <v>4640.8596333333344</v>
      </c>
      <c r="AJ89" s="14">
        <v>4640.8596333333344</v>
      </c>
      <c r="AK89" s="14">
        <v>4640.8596333333344</v>
      </c>
      <c r="AL89" s="14">
        <v>4640.8596333333344</v>
      </c>
      <c r="AM89" s="14">
        <v>4640.8596333333344</v>
      </c>
      <c r="AN89" s="14">
        <v>4640.8596333333344</v>
      </c>
      <c r="AO89" s="14">
        <v>4640.8596333333344</v>
      </c>
      <c r="AP89" s="14">
        <v>4640.8596333333344</v>
      </c>
      <c r="AQ89" s="14">
        <v>4640.8596333333344</v>
      </c>
      <c r="AR89" s="14">
        <v>4640.8596333333344</v>
      </c>
      <c r="AS89" s="14">
        <v>4640.8596333333344</v>
      </c>
      <c r="AT89" s="14">
        <f>4640.85963333333-0.0056-0.31</f>
        <v>4640.544033333329</v>
      </c>
      <c r="AU89" s="15">
        <f t="shared" si="13"/>
        <v>55690.000000000007</v>
      </c>
      <c r="AW89" s="2"/>
    </row>
    <row r="90" spans="1:49" ht="112.5" x14ac:dyDescent="0.25">
      <c r="A90" s="33">
        <v>82</v>
      </c>
      <c r="B90" s="34" t="str">
        <f t="shared" si="8"/>
        <v>9999 83 007 001 710502 202 8888 8888</v>
      </c>
      <c r="C90" s="32" t="s">
        <v>51</v>
      </c>
      <c r="D90" s="10" t="s">
        <v>58</v>
      </c>
      <c r="E90" s="9"/>
      <c r="F90" s="9"/>
      <c r="G90" s="11" t="s">
        <v>113</v>
      </c>
      <c r="H90" s="43" t="s">
        <v>269</v>
      </c>
      <c r="I90" s="57" t="s">
        <v>214</v>
      </c>
      <c r="J90" s="12">
        <v>1</v>
      </c>
      <c r="K90" s="9" t="s">
        <v>189</v>
      </c>
      <c r="L90" s="9" t="s">
        <v>175</v>
      </c>
      <c r="M90" s="13" t="s">
        <v>174</v>
      </c>
      <c r="N90" s="9" t="s">
        <v>265</v>
      </c>
      <c r="O90" s="9">
        <v>2025</v>
      </c>
      <c r="P90" s="9">
        <v>177</v>
      </c>
      <c r="Q90" s="9" t="s">
        <v>128</v>
      </c>
      <c r="R90" s="9" t="s">
        <v>130</v>
      </c>
      <c r="S90" s="13" t="s">
        <v>180</v>
      </c>
      <c r="T90" s="13" t="s">
        <v>177</v>
      </c>
      <c r="U90" s="9" t="s">
        <v>50</v>
      </c>
      <c r="V90" s="13" t="s">
        <v>179</v>
      </c>
      <c r="W90" s="9">
        <v>0</v>
      </c>
      <c r="X90" s="9" t="str">
        <f t="shared" si="11"/>
        <v>71</v>
      </c>
      <c r="Y90" s="56">
        <v>710502</v>
      </c>
      <c r="Z90" s="9">
        <v>1700</v>
      </c>
      <c r="AA90" s="13" t="s">
        <v>202</v>
      </c>
      <c r="AB90" s="13" t="s">
        <v>201</v>
      </c>
      <c r="AC90" s="13" t="s">
        <v>201</v>
      </c>
      <c r="AD90" s="50" t="s">
        <v>184</v>
      </c>
      <c r="AE90" s="50" t="s">
        <v>183</v>
      </c>
      <c r="AF90" s="50" t="s">
        <v>183</v>
      </c>
      <c r="AG90" s="9" t="s">
        <v>123</v>
      </c>
      <c r="AH90" s="9" t="s">
        <v>125</v>
      </c>
      <c r="AI90" s="14">
        <v>3311.5966666666659</v>
      </c>
      <c r="AJ90" s="14">
        <v>3311.5966666666659</v>
      </c>
      <c r="AK90" s="14">
        <v>3311.5966666666659</v>
      </c>
      <c r="AL90" s="14">
        <v>3311.5966666666659</v>
      </c>
      <c r="AM90" s="14">
        <v>3311.5966666666659</v>
      </c>
      <c r="AN90" s="14">
        <v>3311.5966666666659</v>
      </c>
      <c r="AO90" s="14">
        <v>3311.5966666666659</v>
      </c>
      <c r="AP90" s="14">
        <v>3311.5966666666659</v>
      </c>
      <c r="AQ90" s="14">
        <v>3311.5966666666659</v>
      </c>
      <c r="AR90" s="14">
        <v>3311.5966666666659</v>
      </c>
      <c r="AS90" s="14">
        <v>3311.5966666666659</v>
      </c>
      <c r="AT90" s="14">
        <f>3311.59666666667-0.16</f>
        <v>3311.4366666666701</v>
      </c>
      <c r="AU90" s="15">
        <f t="shared" si="13"/>
        <v>39738.999999999985</v>
      </c>
    </row>
    <row r="91" spans="1:49" ht="112.5" x14ac:dyDescent="0.25">
      <c r="A91" s="33">
        <v>83</v>
      </c>
      <c r="B91" s="34" t="str">
        <f t="shared" si="8"/>
        <v>9999 83 007 001 710601 202 8888 8888</v>
      </c>
      <c r="C91" s="32" t="s">
        <v>51</v>
      </c>
      <c r="D91" s="10" t="s">
        <v>58</v>
      </c>
      <c r="E91" s="9"/>
      <c r="F91" s="9"/>
      <c r="G91" s="11" t="s">
        <v>113</v>
      </c>
      <c r="H91" s="43" t="s">
        <v>269</v>
      </c>
      <c r="I91" s="57" t="s">
        <v>212</v>
      </c>
      <c r="J91" s="12">
        <v>1</v>
      </c>
      <c r="K91" s="9" t="s">
        <v>189</v>
      </c>
      <c r="L91" s="9" t="s">
        <v>175</v>
      </c>
      <c r="M91" s="13" t="s">
        <v>174</v>
      </c>
      <c r="N91" s="9" t="s">
        <v>265</v>
      </c>
      <c r="O91" s="9">
        <v>2025</v>
      </c>
      <c r="P91" s="9">
        <v>177</v>
      </c>
      <c r="Q91" s="9" t="s">
        <v>128</v>
      </c>
      <c r="R91" s="9" t="s">
        <v>130</v>
      </c>
      <c r="S91" s="13" t="s">
        <v>180</v>
      </c>
      <c r="T91" s="13" t="s">
        <v>177</v>
      </c>
      <c r="U91" s="9" t="s">
        <v>50</v>
      </c>
      <c r="V91" s="13" t="s">
        <v>179</v>
      </c>
      <c r="W91" s="9">
        <v>0</v>
      </c>
      <c r="X91" s="9" t="str">
        <f t="shared" si="11"/>
        <v>71</v>
      </c>
      <c r="Y91" s="56">
        <v>710601</v>
      </c>
      <c r="Z91" s="9">
        <v>1700</v>
      </c>
      <c r="AA91" s="13" t="s">
        <v>202</v>
      </c>
      <c r="AB91" s="13" t="s">
        <v>201</v>
      </c>
      <c r="AC91" s="13" t="s">
        <v>201</v>
      </c>
      <c r="AD91" s="50" t="s">
        <v>184</v>
      </c>
      <c r="AE91" s="50" t="s">
        <v>183</v>
      </c>
      <c r="AF91" s="50" t="s">
        <v>183</v>
      </c>
      <c r="AG91" s="9" t="s">
        <v>123</v>
      </c>
      <c r="AH91" s="9" t="s">
        <v>125</v>
      </c>
      <c r="AI91" s="14">
        <v>1799.5075000000004</v>
      </c>
      <c r="AJ91" s="14">
        <v>1799.5075000000004</v>
      </c>
      <c r="AK91" s="14">
        <v>1799.5075000000004</v>
      </c>
      <c r="AL91" s="14">
        <v>1799.5075000000004</v>
      </c>
      <c r="AM91" s="14">
        <v>1799.5075000000004</v>
      </c>
      <c r="AN91" s="14">
        <v>1799.5075000000004</v>
      </c>
      <c r="AO91" s="14">
        <v>1799.5075000000004</v>
      </c>
      <c r="AP91" s="14">
        <v>1799.5075000000004</v>
      </c>
      <c r="AQ91" s="14">
        <v>1799.5075000000004</v>
      </c>
      <c r="AR91" s="14">
        <v>1799.5075000000004</v>
      </c>
      <c r="AS91" s="14">
        <v>1799.5075000000004</v>
      </c>
      <c r="AT91" s="14">
        <f>1799.5075-0.09</f>
        <v>1799.4175</v>
      </c>
      <c r="AU91" s="15">
        <f t="shared" si="13"/>
        <v>21594</v>
      </c>
    </row>
    <row r="92" spans="1:49" ht="101.25" x14ac:dyDescent="0.25">
      <c r="A92" s="33">
        <v>84</v>
      </c>
      <c r="B92" s="34" t="str">
        <f t="shared" si="8"/>
        <v>9999 01 003 001 840104 001 0000 0000</v>
      </c>
      <c r="C92" s="32" t="s">
        <v>51</v>
      </c>
      <c r="D92" s="10" t="s">
        <v>59</v>
      </c>
      <c r="E92" s="9"/>
      <c r="F92" s="9"/>
      <c r="G92" s="11" t="s">
        <v>55</v>
      </c>
      <c r="H92" s="11" t="s">
        <v>273</v>
      </c>
      <c r="I92" s="9" t="s">
        <v>218</v>
      </c>
      <c r="J92" s="12">
        <v>1</v>
      </c>
      <c r="K92" s="9" t="s">
        <v>219</v>
      </c>
      <c r="L92" s="9" t="s">
        <v>215</v>
      </c>
      <c r="M92" s="13" t="s">
        <v>216</v>
      </c>
      <c r="N92" s="9" t="s">
        <v>264</v>
      </c>
      <c r="O92" s="9">
        <v>2025</v>
      </c>
      <c r="P92" s="9">
        <v>177</v>
      </c>
      <c r="Q92" s="9" t="s">
        <v>128</v>
      </c>
      <c r="R92" s="9" t="s">
        <v>132</v>
      </c>
      <c r="S92" s="13" t="s">
        <v>180</v>
      </c>
      <c r="T92" s="13" t="s">
        <v>190</v>
      </c>
      <c r="U92" s="9" t="s">
        <v>56</v>
      </c>
      <c r="V92" s="13" t="s">
        <v>179</v>
      </c>
      <c r="W92" s="9">
        <v>0</v>
      </c>
      <c r="X92" s="9" t="str">
        <f t="shared" si="11"/>
        <v>84</v>
      </c>
      <c r="Y92" s="56">
        <v>840104</v>
      </c>
      <c r="Z92" s="9">
        <v>1701</v>
      </c>
      <c r="AA92" s="13" t="s">
        <v>179</v>
      </c>
      <c r="AB92" s="13" t="s">
        <v>181</v>
      </c>
      <c r="AC92" s="13" t="s">
        <v>181</v>
      </c>
      <c r="AD92" s="9" t="s">
        <v>217</v>
      </c>
      <c r="AE92" s="39" t="s">
        <v>183</v>
      </c>
      <c r="AF92" s="39" t="s">
        <v>183</v>
      </c>
      <c r="AG92" s="9" t="s">
        <v>124</v>
      </c>
      <c r="AH92" s="9" t="s">
        <v>125</v>
      </c>
      <c r="AI92" s="14"/>
      <c r="AJ92" s="14">
        <v>239990</v>
      </c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5">
        <f t="shared" si="9"/>
        <v>239990</v>
      </c>
    </row>
    <row r="93" spans="1:49" ht="101.25" x14ac:dyDescent="0.25">
      <c r="A93" s="33">
        <v>85</v>
      </c>
      <c r="B93" s="34" t="str">
        <f t="shared" si="8"/>
        <v>9999 01 003 001 730701 001 0000 0000</v>
      </c>
      <c r="C93" s="32" t="s">
        <v>51</v>
      </c>
      <c r="D93" s="10" t="s">
        <v>54</v>
      </c>
      <c r="E93" s="9"/>
      <c r="F93" s="9"/>
      <c r="G93" s="11" t="s">
        <v>55</v>
      </c>
      <c r="H93" s="11" t="s">
        <v>273</v>
      </c>
      <c r="I93" s="9" t="s">
        <v>240</v>
      </c>
      <c r="J93" s="12">
        <v>1</v>
      </c>
      <c r="K93" s="9" t="s">
        <v>241</v>
      </c>
      <c r="L93" s="9" t="s">
        <v>215</v>
      </c>
      <c r="M93" s="13" t="s">
        <v>216</v>
      </c>
      <c r="N93" s="9" t="s">
        <v>264</v>
      </c>
      <c r="O93" s="9">
        <v>2025</v>
      </c>
      <c r="P93" s="9">
        <v>177</v>
      </c>
      <c r="Q93" s="9" t="s">
        <v>128</v>
      </c>
      <c r="R93" s="9" t="s">
        <v>132</v>
      </c>
      <c r="S93" s="13" t="s">
        <v>180</v>
      </c>
      <c r="T93" s="13" t="s">
        <v>190</v>
      </c>
      <c r="U93" s="9" t="s">
        <v>56</v>
      </c>
      <c r="V93" s="13" t="s">
        <v>179</v>
      </c>
      <c r="W93" s="9">
        <v>0</v>
      </c>
      <c r="X93" s="9" t="str">
        <f t="shared" ref="X93:X136" si="14">+MID(Y93,1,2)</f>
        <v>73</v>
      </c>
      <c r="Y93" s="9">
        <v>730701</v>
      </c>
      <c r="Z93" s="9">
        <v>1701</v>
      </c>
      <c r="AA93" s="13" t="s">
        <v>179</v>
      </c>
      <c r="AB93" s="13" t="s">
        <v>181</v>
      </c>
      <c r="AC93" s="13" t="s">
        <v>181</v>
      </c>
      <c r="AD93" s="9" t="s">
        <v>217</v>
      </c>
      <c r="AE93" s="39" t="s">
        <v>183</v>
      </c>
      <c r="AF93" s="39" t="s">
        <v>183</v>
      </c>
      <c r="AG93" s="9" t="s">
        <v>124</v>
      </c>
      <c r="AH93" s="9" t="s">
        <v>57</v>
      </c>
      <c r="AI93" s="14">
        <v>1513.4699999999998</v>
      </c>
      <c r="AJ93" s="14"/>
      <c r="AK93" s="14"/>
      <c r="AL93" s="14"/>
      <c r="AM93" s="14"/>
      <c r="AN93" s="14"/>
      <c r="AO93" s="14"/>
      <c r="AP93" s="14"/>
      <c r="AQ93" s="14"/>
      <c r="AR93" s="14"/>
      <c r="AS93" s="14">
        <f>1513.47+0.06</f>
        <v>1513.53</v>
      </c>
      <c r="AT93" s="14"/>
      <c r="AU93" s="15">
        <f t="shared" si="9"/>
        <v>3027</v>
      </c>
    </row>
    <row r="94" spans="1:49" ht="101.25" x14ac:dyDescent="0.25">
      <c r="A94" s="33">
        <v>86</v>
      </c>
      <c r="B94" s="34" t="str">
        <f t="shared" si="8"/>
        <v>9999 01 003 001 840104 001 0000 0000</v>
      </c>
      <c r="C94" s="32" t="s">
        <v>51</v>
      </c>
      <c r="D94" s="10" t="s">
        <v>54</v>
      </c>
      <c r="E94" s="9"/>
      <c r="F94" s="9"/>
      <c r="G94" s="11" t="s">
        <v>55</v>
      </c>
      <c r="H94" s="11" t="s">
        <v>273</v>
      </c>
      <c r="I94" s="9" t="s">
        <v>240</v>
      </c>
      <c r="J94" s="12">
        <v>1</v>
      </c>
      <c r="K94" s="9" t="s">
        <v>241</v>
      </c>
      <c r="L94" s="9" t="s">
        <v>215</v>
      </c>
      <c r="M94" s="13" t="s">
        <v>216</v>
      </c>
      <c r="N94" s="9" t="s">
        <v>264</v>
      </c>
      <c r="O94" s="9">
        <v>2025</v>
      </c>
      <c r="P94" s="9">
        <v>177</v>
      </c>
      <c r="Q94" s="9" t="s">
        <v>128</v>
      </c>
      <c r="R94" s="9" t="s">
        <v>132</v>
      </c>
      <c r="S94" s="13" t="s">
        <v>180</v>
      </c>
      <c r="T94" s="13" t="s">
        <v>190</v>
      </c>
      <c r="U94" s="9" t="s">
        <v>56</v>
      </c>
      <c r="V94" s="13" t="s">
        <v>179</v>
      </c>
      <c r="W94" s="9">
        <v>0</v>
      </c>
      <c r="X94" s="9" t="str">
        <f t="shared" si="14"/>
        <v>84</v>
      </c>
      <c r="Y94" s="9">
        <v>840104</v>
      </c>
      <c r="Z94" s="9">
        <v>1701</v>
      </c>
      <c r="AA94" s="13" t="s">
        <v>179</v>
      </c>
      <c r="AB94" s="13" t="s">
        <v>181</v>
      </c>
      <c r="AC94" s="13" t="s">
        <v>181</v>
      </c>
      <c r="AD94" s="9" t="s">
        <v>217</v>
      </c>
      <c r="AE94" s="39" t="s">
        <v>183</v>
      </c>
      <c r="AF94" s="39" t="s">
        <v>183</v>
      </c>
      <c r="AG94" s="9" t="s">
        <v>124</v>
      </c>
      <c r="AH94" s="9" t="s">
        <v>57</v>
      </c>
      <c r="AI94" s="14">
        <v>827.73</v>
      </c>
      <c r="AJ94" s="14"/>
      <c r="AK94" s="14"/>
      <c r="AL94" s="14"/>
      <c r="AM94" s="14"/>
      <c r="AN94" s="14"/>
      <c r="AO94" s="14"/>
      <c r="AP94" s="14"/>
      <c r="AQ94" s="14"/>
      <c r="AR94" s="14"/>
      <c r="AS94" s="14">
        <v>827.73</v>
      </c>
      <c r="AT94" s="14"/>
      <c r="AU94" s="15">
        <f t="shared" si="9"/>
        <v>1655.46</v>
      </c>
    </row>
    <row r="95" spans="1:49" ht="101.25" x14ac:dyDescent="0.25">
      <c r="A95" s="33">
        <v>87</v>
      </c>
      <c r="B95" s="34" t="str">
        <f t="shared" si="8"/>
        <v>9999 01 003 001 840107 001 0000 0000</v>
      </c>
      <c r="C95" s="32" t="s">
        <v>51</v>
      </c>
      <c r="D95" s="10" t="s">
        <v>54</v>
      </c>
      <c r="E95" s="9"/>
      <c r="F95" s="9"/>
      <c r="G95" s="11" t="s">
        <v>55</v>
      </c>
      <c r="H95" s="11" t="s">
        <v>273</v>
      </c>
      <c r="I95" s="9" t="s">
        <v>240</v>
      </c>
      <c r="J95" s="12">
        <v>1</v>
      </c>
      <c r="K95" s="9" t="s">
        <v>241</v>
      </c>
      <c r="L95" s="9" t="s">
        <v>215</v>
      </c>
      <c r="M95" s="13" t="s">
        <v>216</v>
      </c>
      <c r="N95" s="9" t="s">
        <v>264</v>
      </c>
      <c r="O95" s="9">
        <v>2025</v>
      </c>
      <c r="P95" s="9">
        <v>177</v>
      </c>
      <c r="Q95" s="9" t="s">
        <v>128</v>
      </c>
      <c r="R95" s="9" t="s">
        <v>132</v>
      </c>
      <c r="S95" s="13" t="s">
        <v>180</v>
      </c>
      <c r="T95" s="13" t="s">
        <v>190</v>
      </c>
      <c r="U95" s="9" t="s">
        <v>56</v>
      </c>
      <c r="V95" s="13" t="s">
        <v>179</v>
      </c>
      <c r="W95" s="9">
        <v>0</v>
      </c>
      <c r="X95" s="9" t="str">
        <f t="shared" si="14"/>
        <v>84</v>
      </c>
      <c r="Y95" s="9">
        <v>840107</v>
      </c>
      <c r="Z95" s="9">
        <v>1701</v>
      </c>
      <c r="AA95" s="13" t="s">
        <v>179</v>
      </c>
      <c r="AB95" s="13" t="s">
        <v>181</v>
      </c>
      <c r="AC95" s="13" t="s">
        <v>181</v>
      </c>
      <c r="AD95" s="9" t="s">
        <v>217</v>
      </c>
      <c r="AE95" s="39" t="s">
        <v>183</v>
      </c>
      <c r="AF95" s="39" t="s">
        <v>183</v>
      </c>
      <c r="AG95" s="9" t="s">
        <v>124</v>
      </c>
      <c r="AH95" s="9" t="s">
        <v>57</v>
      </c>
      <c r="AI95" s="14">
        <v>10195.86</v>
      </c>
      <c r="AJ95" s="14"/>
      <c r="AK95" s="14"/>
      <c r="AL95" s="14"/>
      <c r="AM95" s="14"/>
      <c r="AN95" s="14"/>
      <c r="AO95" s="14"/>
      <c r="AP95" s="14"/>
      <c r="AQ95" s="14"/>
      <c r="AR95" s="14"/>
      <c r="AS95" s="14">
        <v>10195.86</v>
      </c>
      <c r="AT95" s="14"/>
      <c r="AU95" s="15">
        <f t="shared" si="9"/>
        <v>20391.72</v>
      </c>
    </row>
    <row r="96" spans="1:49" ht="101.25" x14ac:dyDescent="0.25">
      <c r="A96" s="33">
        <v>88</v>
      </c>
      <c r="B96" s="34" t="str">
        <f t="shared" si="8"/>
        <v>9999 01 003 001 750501 001 0000 0000</v>
      </c>
      <c r="C96" s="32" t="s">
        <v>51</v>
      </c>
      <c r="D96" s="10" t="s">
        <v>54</v>
      </c>
      <c r="E96" s="9"/>
      <c r="F96" s="9"/>
      <c r="G96" s="11" t="s">
        <v>55</v>
      </c>
      <c r="H96" s="11" t="s">
        <v>273</v>
      </c>
      <c r="I96" s="9" t="s">
        <v>240</v>
      </c>
      <c r="J96" s="12">
        <v>1</v>
      </c>
      <c r="K96" s="9" t="s">
        <v>241</v>
      </c>
      <c r="L96" s="9" t="s">
        <v>215</v>
      </c>
      <c r="M96" s="13" t="s">
        <v>216</v>
      </c>
      <c r="N96" s="9" t="s">
        <v>264</v>
      </c>
      <c r="O96" s="9">
        <v>2025</v>
      </c>
      <c r="P96" s="9">
        <v>177</v>
      </c>
      <c r="Q96" s="9" t="s">
        <v>128</v>
      </c>
      <c r="R96" s="9" t="s">
        <v>132</v>
      </c>
      <c r="S96" s="13" t="s">
        <v>180</v>
      </c>
      <c r="T96" s="13" t="s">
        <v>190</v>
      </c>
      <c r="U96" s="9" t="s">
        <v>56</v>
      </c>
      <c r="V96" s="13" t="s">
        <v>179</v>
      </c>
      <c r="W96" s="9">
        <v>0</v>
      </c>
      <c r="X96" s="9" t="str">
        <f t="shared" si="14"/>
        <v>75</v>
      </c>
      <c r="Y96" s="9">
        <v>750501</v>
      </c>
      <c r="Z96" s="9">
        <v>1701</v>
      </c>
      <c r="AA96" s="13" t="s">
        <v>179</v>
      </c>
      <c r="AB96" s="13" t="s">
        <v>181</v>
      </c>
      <c r="AC96" s="13" t="s">
        <v>181</v>
      </c>
      <c r="AD96" s="9" t="s">
        <v>217</v>
      </c>
      <c r="AE96" s="39" t="s">
        <v>183</v>
      </c>
      <c r="AF96" s="39" t="s">
        <v>183</v>
      </c>
      <c r="AG96" s="9" t="s">
        <v>124</v>
      </c>
      <c r="AH96" s="9" t="s">
        <v>57</v>
      </c>
      <c r="AI96" s="14">
        <v>656998.80000000005</v>
      </c>
      <c r="AJ96" s="14"/>
      <c r="AK96" s="14"/>
      <c r="AL96" s="14"/>
      <c r="AM96" s="14"/>
      <c r="AN96" s="14"/>
      <c r="AO96" s="14"/>
      <c r="AP96" s="14"/>
      <c r="AQ96" s="14"/>
      <c r="AR96" s="14"/>
      <c r="AS96" s="14">
        <v>656998.80000000005</v>
      </c>
      <c r="AT96" s="14"/>
      <c r="AU96" s="15">
        <f t="shared" si="9"/>
        <v>1313997.6000000001</v>
      </c>
    </row>
    <row r="97" spans="1:47" ht="101.25" x14ac:dyDescent="0.25">
      <c r="A97" s="33">
        <v>89</v>
      </c>
      <c r="B97" s="34" t="str">
        <f t="shared" si="8"/>
        <v>9999 01 003 001 730601 001 0000 0000</v>
      </c>
      <c r="C97" s="32" t="s">
        <v>51</v>
      </c>
      <c r="D97" s="10" t="s">
        <v>54</v>
      </c>
      <c r="E97" s="9"/>
      <c r="F97" s="9"/>
      <c r="G97" s="11" t="s">
        <v>55</v>
      </c>
      <c r="H97" s="11" t="s">
        <v>273</v>
      </c>
      <c r="I97" s="9" t="s">
        <v>242</v>
      </c>
      <c r="J97" s="12">
        <v>1</v>
      </c>
      <c r="K97" s="9" t="s">
        <v>246</v>
      </c>
      <c r="L97" s="9" t="s">
        <v>215</v>
      </c>
      <c r="M97" s="13" t="s">
        <v>216</v>
      </c>
      <c r="N97" s="9" t="s">
        <v>264</v>
      </c>
      <c r="O97" s="9">
        <v>2025</v>
      </c>
      <c r="P97" s="9">
        <v>177</v>
      </c>
      <c r="Q97" s="9" t="s">
        <v>128</v>
      </c>
      <c r="R97" s="9" t="s">
        <v>132</v>
      </c>
      <c r="S97" s="13" t="s">
        <v>180</v>
      </c>
      <c r="T97" s="13" t="s">
        <v>190</v>
      </c>
      <c r="U97" s="9" t="s">
        <v>56</v>
      </c>
      <c r="V97" s="13" t="s">
        <v>179</v>
      </c>
      <c r="W97" s="9">
        <v>0</v>
      </c>
      <c r="X97" s="9" t="str">
        <f t="shared" si="14"/>
        <v>73</v>
      </c>
      <c r="Y97" s="9">
        <v>730601</v>
      </c>
      <c r="Z97" s="9">
        <v>1701</v>
      </c>
      <c r="AA97" s="13" t="s">
        <v>179</v>
      </c>
      <c r="AB97" s="13" t="s">
        <v>181</v>
      </c>
      <c r="AC97" s="13" t="s">
        <v>181</v>
      </c>
      <c r="AD97" s="9" t="s">
        <v>217</v>
      </c>
      <c r="AE97" s="39" t="s">
        <v>183</v>
      </c>
      <c r="AF97" s="39" t="s">
        <v>183</v>
      </c>
      <c r="AG97" s="9" t="s">
        <v>123</v>
      </c>
      <c r="AH97" s="9" t="s">
        <v>125</v>
      </c>
      <c r="AI97" s="14"/>
      <c r="AJ97" s="14"/>
      <c r="AK97" s="14"/>
      <c r="AL97" s="14">
        <v>64441.61</v>
      </c>
      <c r="AM97" s="14"/>
      <c r="AN97" s="14"/>
      <c r="AO97" s="14"/>
      <c r="AP97" s="14"/>
      <c r="AQ97" s="14"/>
      <c r="AR97" s="14"/>
      <c r="AS97" s="14"/>
      <c r="AT97" s="14"/>
      <c r="AU97" s="15">
        <f t="shared" si="9"/>
        <v>64441.61</v>
      </c>
    </row>
    <row r="98" spans="1:47" ht="101.25" x14ac:dyDescent="0.25">
      <c r="A98" s="33">
        <v>90</v>
      </c>
      <c r="B98" s="34" t="str">
        <f t="shared" si="8"/>
        <v>9999 01 003 001 730601 001 0000 0000</v>
      </c>
      <c r="C98" s="32" t="s">
        <v>51</v>
      </c>
      <c r="D98" s="10" t="s">
        <v>54</v>
      </c>
      <c r="E98" s="9"/>
      <c r="F98" s="9"/>
      <c r="G98" s="11" t="s">
        <v>55</v>
      </c>
      <c r="H98" s="11" t="s">
        <v>273</v>
      </c>
      <c r="I98" s="9" t="s">
        <v>243</v>
      </c>
      <c r="J98" s="12">
        <v>1</v>
      </c>
      <c r="K98" s="9" t="s">
        <v>246</v>
      </c>
      <c r="L98" s="9" t="s">
        <v>215</v>
      </c>
      <c r="M98" s="13" t="s">
        <v>216</v>
      </c>
      <c r="N98" s="9" t="s">
        <v>264</v>
      </c>
      <c r="O98" s="9">
        <v>2025</v>
      </c>
      <c r="P98" s="9">
        <v>177</v>
      </c>
      <c r="Q98" s="9" t="s">
        <v>128</v>
      </c>
      <c r="R98" s="9" t="s">
        <v>132</v>
      </c>
      <c r="S98" s="13" t="s">
        <v>180</v>
      </c>
      <c r="T98" s="13" t="s">
        <v>190</v>
      </c>
      <c r="U98" s="9" t="s">
        <v>56</v>
      </c>
      <c r="V98" s="13" t="s">
        <v>179</v>
      </c>
      <c r="W98" s="9">
        <v>0</v>
      </c>
      <c r="X98" s="9" t="str">
        <f t="shared" si="14"/>
        <v>73</v>
      </c>
      <c r="Y98" s="9">
        <v>730601</v>
      </c>
      <c r="Z98" s="9">
        <v>1701</v>
      </c>
      <c r="AA98" s="13" t="s">
        <v>179</v>
      </c>
      <c r="AB98" s="13" t="s">
        <v>181</v>
      </c>
      <c r="AC98" s="13" t="s">
        <v>181</v>
      </c>
      <c r="AD98" s="9" t="s">
        <v>217</v>
      </c>
      <c r="AE98" s="39" t="s">
        <v>183</v>
      </c>
      <c r="AF98" s="39" t="s">
        <v>183</v>
      </c>
      <c r="AG98" s="9" t="s">
        <v>123</v>
      </c>
      <c r="AH98" s="9" t="s">
        <v>125</v>
      </c>
      <c r="AI98" s="14"/>
      <c r="AJ98" s="14"/>
      <c r="AK98" s="14"/>
      <c r="AL98" s="14">
        <v>58928.57</v>
      </c>
      <c r="AM98" s="14"/>
      <c r="AN98" s="14"/>
      <c r="AO98" s="14"/>
      <c r="AP98" s="14"/>
      <c r="AQ98" s="14"/>
      <c r="AR98" s="14"/>
      <c r="AS98" s="14"/>
      <c r="AT98" s="14"/>
      <c r="AU98" s="15">
        <f t="shared" si="9"/>
        <v>58928.57</v>
      </c>
    </row>
    <row r="99" spans="1:47" ht="101.25" x14ac:dyDescent="0.25">
      <c r="A99" s="33">
        <v>91</v>
      </c>
      <c r="B99" s="34" t="str">
        <f t="shared" si="8"/>
        <v>9999 01 003 001 730601 001 0000 0000</v>
      </c>
      <c r="C99" s="32" t="s">
        <v>51</v>
      </c>
      <c r="D99" s="10" t="s">
        <v>54</v>
      </c>
      <c r="E99" s="9"/>
      <c r="F99" s="9"/>
      <c r="G99" s="11" t="s">
        <v>55</v>
      </c>
      <c r="H99" s="11" t="s">
        <v>273</v>
      </c>
      <c r="I99" s="9" t="s">
        <v>244</v>
      </c>
      <c r="J99" s="12">
        <v>1</v>
      </c>
      <c r="K99" s="9" t="s">
        <v>246</v>
      </c>
      <c r="L99" s="9" t="s">
        <v>215</v>
      </c>
      <c r="M99" s="13" t="s">
        <v>216</v>
      </c>
      <c r="N99" s="9" t="s">
        <v>264</v>
      </c>
      <c r="O99" s="9">
        <v>2025</v>
      </c>
      <c r="P99" s="9">
        <v>177</v>
      </c>
      <c r="Q99" s="9" t="s">
        <v>128</v>
      </c>
      <c r="R99" s="9" t="s">
        <v>132</v>
      </c>
      <c r="S99" s="13" t="s">
        <v>180</v>
      </c>
      <c r="T99" s="13" t="s">
        <v>190</v>
      </c>
      <c r="U99" s="9" t="s">
        <v>56</v>
      </c>
      <c r="V99" s="13" t="s">
        <v>179</v>
      </c>
      <c r="W99" s="9">
        <v>0</v>
      </c>
      <c r="X99" s="9" t="str">
        <f t="shared" si="14"/>
        <v>73</v>
      </c>
      <c r="Y99" s="9">
        <v>730601</v>
      </c>
      <c r="Z99" s="9">
        <v>1701</v>
      </c>
      <c r="AA99" s="13" t="s">
        <v>179</v>
      </c>
      <c r="AB99" s="13" t="s">
        <v>181</v>
      </c>
      <c r="AC99" s="13" t="s">
        <v>181</v>
      </c>
      <c r="AD99" s="9" t="s">
        <v>217</v>
      </c>
      <c r="AE99" s="39" t="s">
        <v>183</v>
      </c>
      <c r="AF99" s="39" t="s">
        <v>183</v>
      </c>
      <c r="AG99" s="9" t="s">
        <v>123</v>
      </c>
      <c r="AH99" s="9" t="s">
        <v>125</v>
      </c>
      <c r="AI99" s="14"/>
      <c r="AJ99" s="14"/>
      <c r="AK99" s="14"/>
      <c r="AL99" s="14">
        <v>59813.03</v>
      </c>
      <c r="AM99" s="14"/>
      <c r="AN99" s="14"/>
      <c r="AO99" s="14"/>
      <c r="AP99" s="14"/>
      <c r="AQ99" s="14"/>
      <c r="AR99" s="14"/>
      <c r="AS99" s="14"/>
      <c r="AT99" s="14"/>
      <c r="AU99" s="15">
        <f t="shared" si="9"/>
        <v>59813.03</v>
      </c>
    </row>
    <row r="100" spans="1:47" ht="101.25" x14ac:dyDescent="0.25">
      <c r="A100" s="33">
        <v>92</v>
      </c>
      <c r="B100" s="34" t="str">
        <f t="shared" si="8"/>
        <v>9999 01 003 001 730601 001 0000 0000</v>
      </c>
      <c r="C100" s="32" t="s">
        <v>51</v>
      </c>
      <c r="D100" s="10" t="s">
        <v>54</v>
      </c>
      <c r="E100" s="9"/>
      <c r="F100" s="9"/>
      <c r="G100" s="11" t="s">
        <v>55</v>
      </c>
      <c r="H100" s="11" t="s">
        <v>273</v>
      </c>
      <c r="I100" s="9" t="s">
        <v>247</v>
      </c>
      <c r="J100" s="12">
        <v>1</v>
      </c>
      <c r="K100" s="9" t="s">
        <v>246</v>
      </c>
      <c r="L100" s="9" t="s">
        <v>215</v>
      </c>
      <c r="M100" s="13" t="s">
        <v>216</v>
      </c>
      <c r="N100" s="9" t="s">
        <v>264</v>
      </c>
      <c r="O100" s="9">
        <v>2025</v>
      </c>
      <c r="P100" s="9">
        <v>177</v>
      </c>
      <c r="Q100" s="9" t="s">
        <v>128</v>
      </c>
      <c r="R100" s="9" t="s">
        <v>132</v>
      </c>
      <c r="S100" s="13" t="s">
        <v>180</v>
      </c>
      <c r="T100" s="13" t="s">
        <v>190</v>
      </c>
      <c r="U100" s="9" t="s">
        <v>56</v>
      </c>
      <c r="V100" s="13" t="s">
        <v>179</v>
      </c>
      <c r="W100" s="9">
        <v>0</v>
      </c>
      <c r="X100" s="9" t="str">
        <f t="shared" si="14"/>
        <v>73</v>
      </c>
      <c r="Y100" s="9">
        <v>730601</v>
      </c>
      <c r="Z100" s="9">
        <v>1701</v>
      </c>
      <c r="AA100" s="13" t="s">
        <v>179</v>
      </c>
      <c r="AB100" s="13" t="s">
        <v>181</v>
      </c>
      <c r="AC100" s="13" t="s">
        <v>181</v>
      </c>
      <c r="AD100" s="9" t="s">
        <v>217</v>
      </c>
      <c r="AE100" s="39" t="s">
        <v>183</v>
      </c>
      <c r="AF100" s="39" t="s">
        <v>183</v>
      </c>
      <c r="AG100" s="9" t="s">
        <v>123</v>
      </c>
      <c r="AH100" s="9" t="s">
        <v>125</v>
      </c>
      <c r="AI100" s="14"/>
      <c r="AJ100" s="14"/>
      <c r="AK100" s="14"/>
      <c r="AL100" s="14">
        <v>29587.200000000001</v>
      </c>
      <c r="AM100" s="14"/>
      <c r="AN100" s="14"/>
      <c r="AO100" s="14"/>
      <c r="AP100" s="14"/>
      <c r="AQ100" s="14"/>
      <c r="AR100" s="14"/>
      <c r="AS100" s="14"/>
      <c r="AT100" s="14"/>
      <c r="AU100" s="15">
        <f t="shared" si="9"/>
        <v>29587.200000000001</v>
      </c>
    </row>
    <row r="101" spans="1:47" ht="101.25" x14ac:dyDescent="0.25">
      <c r="A101" s="33">
        <v>93</v>
      </c>
      <c r="B101" s="34" t="str">
        <f t="shared" si="8"/>
        <v>9999 01 003 001 730601 001 0000 0000</v>
      </c>
      <c r="C101" s="32" t="s">
        <v>51</v>
      </c>
      <c r="D101" s="10" t="s">
        <v>54</v>
      </c>
      <c r="E101" s="9"/>
      <c r="F101" s="9"/>
      <c r="G101" s="11" t="s">
        <v>55</v>
      </c>
      <c r="H101" s="11" t="s">
        <v>273</v>
      </c>
      <c r="I101" s="9" t="s">
        <v>245</v>
      </c>
      <c r="J101" s="12">
        <v>1</v>
      </c>
      <c r="K101" s="9" t="s">
        <v>246</v>
      </c>
      <c r="L101" s="9" t="s">
        <v>215</v>
      </c>
      <c r="M101" s="13" t="s">
        <v>216</v>
      </c>
      <c r="N101" s="9" t="s">
        <v>264</v>
      </c>
      <c r="O101" s="9">
        <v>2025</v>
      </c>
      <c r="P101" s="9">
        <v>177</v>
      </c>
      <c r="Q101" s="9" t="s">
        <v>128</v>
      </c>
      <c r="R101" s="9" t="s">
        <v>132</v>
      </c>
      <c r="S101" s="13" t="s">
        <v>180</v>
      </c>
      <c r="T101" s="13" t="s">
        <v>190</v>
      </c>
      <c r="U101" s="9" t="s">
        <v>56</v>
      </c>
      <c r="V101" s="13" t="s">
        <v>179</v>
      </c>
      <c r="W101" s="9">
        <v>0</v>
      </c>
      <c r="X101" s="9" t="str">
        <f t="shared" si="14"/>
        <v>73</v>
      </c>
      <c r="Y101" s="9">
        <v>730601</v>
      </c>
      <c r="Z101" s="9">
        <v>1701</v>
      </c>
      <c r="AA101" s="13" t="s">
        <v>179</v>
      </c>
      <c r="AB101" s="13" t="s">
        <v>181</v>
      </c>
      <c r="AC101" s="13" t="s">
        <v>181</v>
      </c>
      <c r="AD101" s="9" t="s">
        <v>217</v>
      </c>
      <c r="AE101" s="39" t="s">
        <v>183</v>
      </c>
      <c r="AF101" s="39" t="s">
        <v>183</v>
      </c>
      <c r="AG101" s="9" t="s">
        <v>123</v>
      </c>
      <c r="AH101" s="9" t="s">
        <v>125</v>
      </c>
      <c r="AI101" s="14"/>
      <c r="AJ101" s="14"/>
      <c r="AK101" s="14"/>
      <c r="AL101" s="14">
        <v>65909.48</v>
      </c>
      <c r="AM101" s="14"/>
      <c r="AN101" s="14"/>
      <c r="AO101" s="14"/>
      <c r="AP101" s="14"/>
      <c r="AQ101" s="14"/>
      <c r="AR101" s="14"/>
      <c r="AS101" s="14"/>
      <c r="AT101" s="14"/>
      <c r="AU101" s="15">
        <f t="shared" si="9"/>
        <v>65909.48</v>
      </c>
    </row>
    <row r="102" spans="1:47" ht="101.25" x14ac:dyDescent="0.25">
      <c r="A102" s="33">
        <v>94</v>
      </c>
      <c r="B102" s="34" t="str">
        <f t="shared" si="8"/>
        <v>9999 01 003 001 750501 001 0000 0000</v>
      </c>
      <c r="C102" s="32" t="s">
        <v>51</v>
      </c>
      <c r="D102" s="10" t="s">
        <v>54</v>
      </c>
      <c r="E102" s="9"/>
      <c r="F102" s="9"/>
      <c r="G102" s="11" t="s">
        <v>55</v>
      </c>
      <c r="H102" s="11" t="s">
        <v>273</v>
      </c>
      <c r="I102" s="9" t="s">
        <v>248</v>
      </c>
      <c r="J102" s="12">
        <v>1</v>
      </c>
      <c r="K102" s="9" t="s">
        <v>241</v>
      </c>
      <c r="L102" s="9" t="s">
        <v>215</v>
      </c>
      <c r="M102" s="13" t="s">
        <v>216</v>
      </c>
      <c r="N102" s="9" t="s">
        <v>264</v>
      </c>
      <c r="O102" s="9">
        <v>2025</v>
      </c>
      <c r="P102" s="9">
        <v>177</v>
      </c>
      <c r="Q102" s="9" t="s">
        <v>128</v>
      </c>
      <c r="R102" s="9" t="s">
        <v>132</v>
      </c>
      <c r="S102" s="13" t="s">
        <v>180</v>
      </c>
      <c r="T102" s="13" t="s">
        <v>190</v>
      </c>
      <c r="U102" s="9" t="s">
        <v>56</v>
      </c>
      <c r="V102" s="13" t="s">
        <v>179</v>
      </c>
      <c r="W102" s="9">
        <v>0</v>
      </c>
      <c r="X102" s="9" t="str">
        <f t="shared" si="14"/>
        <v>75</v>
      </c>
      <c r="Y102" s="9">
        <v>750501</v>
      </c>
      <c r="Z102" s="9">
        <v>1701</v>
      </c>
      <c r="AA102" s="13" t="s">
        <v>179</v>
      </c>
      <c r="AB102" s="13" t="s">
        <v>181</v>
      </c>
      <c r="AC102" s="13" t="s">
        <v>181</v>
      </c>
      <c r="AD102" s="9" t="s">
        <v>217</v>
      </c>
      <c r="AE102" s="39" t="s">
        <v>183</v>
      </c>
      <c r="AF102" s="39" t="s">
        <v>183</v>
      </c>
      <c r="AG102" s="9" t="s">
        <v>124</v>
      </c>
      <c r="AH102" s="9" t="s">
        <v>125</v>
      </c>
      <c r="AI102" s="14">
        <f>5160.5</f>
        <v>5160.5</v>
      </c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5">
        <f t="shared" si="9"/>
        <v>5160.5</v>
      </c>
    </row>
    <row r="103" spans="1:47" ht="101.25" x14ac:dyDescent="0.25">
      <c r="A103" s="33">
        <v>95</v>
      </c>
      <c r="B103" s="34" t="str">
        <f t="shared" si="8"/>
        <v>9999 01 003 001 750501 001 0000 0000</v>
      </c>
      <c r="C103" s="32" t="s">
        <v>51</v>
      </c>
      <c r="D103" s="10" t="s">
        <v>54</v>
      </c>
      <c r="E103" s="9"/>
      <c r="F103" s="9"/>
      <c r="G103" s="11" t="s">
        <v>55</v>
      </c>
      <c r="H103" s="11" t="s">
        <v>273</v>
      </c>
      <c r="I103" s="9" t="s">
        <v>249</v>
      </c>
      <c r="J103" s="12">
        <v>1</v>
      </c>
      <c r="K103" s="9" t="s">
        <v>241</v>
      </c>
      <c r="L103" s="9" t="s">
        <v>215</v>
      </c>
      <c r="M103" s="13" t="s">
        <v>216</v>
      </c>
      <c r="N103" s="9" t="s">
        <v>264</v>
      </c>
      <c r="O103" s="9">
        <v>2025</v>
      </c>
      <c r="P103" s="9">
        <v>177</v>
      </c>
      <c r="Q103" s="9" t="s">
        <v>128</v>
      </c>
      <c r="R103" s="9" t="s">
        <v>132</v>
      </c>
      <c r="S103" s="13" t="s">
        <v>180</v>
      </c>
      <c r="T103" s="13" t="s">
        <v>190</v>
      </c>
      <c r="U103" s="9" t="s">
        <v>56</v>
      </c>
      <c r="V103" s="13" t="s">
        <v>179</v>
      </c>
      <c r="W103" s="9">
        <v>0</v>
      </c>
      <c r="X103" s="9" t="str">
        <f t="shared" si="14"/>
        <v>75</v>
      </c>
      <c r="Y103" s="9">
        <v>750501</v>
      </c>
      <c r="Z103" s="9">
        <v>1701</v>
      </c>
      <c r="AA103" s="13" t="s">
        <v>179</v>
      </c>
      <c r="AB103" s="13" t="s">
        <v>181</v>
      </c>
      <c r="AC103" s="13" t="s">
        <v>181</v>
      </c>
      <c r="AD103" s="9" t="s">
        <v>217</v>
      </c>
      <c r="AE103" s="39" t="s">
        <v>183</v>
      </c>
      <c r="AF103" s="39" t="s">
        <v>183</v>
      </c>
      <c r="AG103" s="9" t="s">
        <v>124</v>
      </c>
      <c r="AH103" s="9" t="s">
        <v>125</v>
      </c>
      <c r="AI103" s="14">
        <f>58629.54*0.5</f>
        <v>29314.77</v>
      </c>
      <c r="AJ103" s="14"/>
      <c r="AK103" s="14"/>
      <c r="AL103" s="14"/>
      <c r="AM103" s="14"/>
      <c r="AN103" s="14"/>
      <c r="AO103" s="14"/>
      <c r="AP103" s="14">
        <f>58629.54*0.5</f>
        <v>29314.77</v>
      </c>
      <c r="AQ103" s="14"/>
      <c r="AR103" s="14"/>
      <c r="AS103" s="14"/>
      <c r="AT103" s="14"/>
      <c r="AU103" s="15">
        <f t="shared" si="9"/>
        <v>58629.54</v>
      </c>
    </row>
    <row r="104" spans="1:47" ht="101.25" x14ac:dyDescent="0.25">
      <c r="A104" s="33">
        <v>96</v>
      </c>
      <c r="B104" s="34" t="str">
        <f t="shared" si="8"/>
        <v>9999 01 003 001 750501 001 0000 0000</v>
      </c>
      <c r="C104" s="32" t="s">
        <v>51</v>
      </c>
      <c r="D104" s="10" t="s">
        <v>54</v>
      </c>
      <c r="E104" s="9"/>
      <c r="F104" s="9"/>
      <c r="G104" s="11" t="s">
        <v>55</v>
      </c>
      <c r="H104" s="11" t="s">
        <v>273</v>
      </c>
      <c r="I104" s="9" t="s">
        <v>250</v>
      </c>
      <c r="J104" s="12">
        <v>1</v>
      </c>
      <c r="K104" s="9" t="s">
        <v>241</v>
      </c>
      <c r="L104" s="9" t="s">
        <v>215</v>
      </c>
      <c r="M104" s="13" t="s">
        <v>216</v>
      </c>
      <c r="N104" s="9" t="s">
        <v>264</v>
      </c>
      <c r="O104" s="9">
        <v>2025</v>
      </c>
      <c r="P104" s="9">
        <v>177</v>
      </c>
      <c r="Q104" s="9" t="s">
        <v>128</v>
      </c>
      <c r="R104" s="9" t="s">
        <v>132</v>
      </c>
      <c r="S104" s="13" t="s">
        <v>180</v>
      </c>
      <c r="T104" s="13" t="s">
        <v>190</v>
      </c>
      <c r="U104" s="9" t="s">
        <v>56</v>
      </c>
      <c r="V104" s="13" t="s">
        <v>179</v>
      </c>
      <c r="W104" s="9">
        <v>0</v>
      </c>
      <c r="X104" s="9" t="str">
        <f t="shared" ref="X104" si="15">+MID(Y104,1,2)</f>
        <v>75</v>
      </c>
      <c r="Y104" s="9">
        <v>750501</v>
      </c>
      <c r="Z104" s="9">
        <v>1701</v>
      </c>
      <c r="AA104" s="13" t="s">
        <v>179</v>
      </c>
      <c r="AB104" s="13" t="s">
        <v>181</v>
      </c>
      <c r="AC104" s="13" t="s">
        <v>181</v>
      </c>
      <c r="AD104" s="9" t="s">
        <v>217</v>
      </c>
      <c r="AE104" s="39" t="s">
        <v>183</v>
      </c>
      <c r="AF104" s="39" t="s">
        <v>183</v>
      </c>
      <c r="AG104" s="9" t="s">
        <v>124</v>
      </c>
      <c r="AH104" s="9" t="s">
        <v>125</v>
      </c>
      <c r="AI104" s="14"/>
      <c r="AJ104" s="14"/>
      <c r="AK104" s="14">
        <v>9981.9500000000007</v>
      </c>
      <c r="AL104" s="14"/>
      <c r="AM104" s="14"/>
      <c r="AN104" s="14"/>
      <c r="AO104" s="14"/>
      <c r="AP104" s="14"/>
      <c r="AQ104" s="14"/>
      <c r="AR104" s="14"/>
      <c r="AS104" s="14"/>
      <c r="AT104" s="14"/>
      <c r="AU104" s="15">
        <f t="shared" si="9"/>
        <v>9981.9500000000007</v>
      </c>
    </row>
    <row r="105" spans="1:47" ht="101.25" x14ac:dyDescent="0.25">
      <c r="A105" s="33">
        <v>97</v>
      </c>
      <c r="B105" s="34" t="str">
        <f t="shared" ref="B105:B115" si="16">+CONCATENATE(MID(Q105,1,4)," ",MID(R105,1,2)," ",T105," ",V105," ",Y105," ",AA105," ",AB105," ",AC105)</f>
        <v>9999 01 003 002 750107 001 0000 0000</v>
      </c>
      <c r="C105" s="32" t="s">
        <v>51</v>
      </c>
      <c r="D105" s="10" t="s">
        <v>54</v>
      </c>
      <c r="E105" s="9"/>
      <c r="F105" s="9"/>
      <c r="G105" s="11" t="s">
        <v>55</v>
      </c>
      <c r="H105" s="11" t="s">
        <v>273</v>
      </c>
      <c r="I105" s="9" t="s">
        <v>252</v>
      </c>
      <c r="J105" s="12">
        <v>1</v>
      </c>
      <c r="K105" s="9" t="s">
        <v>241</v>
      </c>
      <c r="L105" s="9" t="s">
        <v>215</v>
      </c>
      <c r="M105" s="13" t="s">
        <v>216</v>
      </c>
      <c r="N105" s="9" t="s">
        <v>264</v>
      </c>
      <c r="O105" s="9">
        <v>2025</v>
      </c>
      <c r="P105" s="9">
        <v>177</v>
      </c>
      <c r="Q105" s="9" t="s">
        <v>128</v>
      </c>
      <c r="R105" s="9" t="s">
        <v>132</v>
      </c>
      <c r="S105" s="13" t="s">
        <v>180</v>
      </c>
      <c r="T105" s="13" t="s">
        <v>190</v>
      </c>
      <c r="U105" s="9" t="s">
        <v>56</v>
      </c>
      <c r="V105" s="13" t="s">
        <v>178</v>
      </c>
      <c r="W105" s="9">
        <v>0</v>
      </c>
      <c r="X105" s="9" t="str">
        <f t="shared" ref="X105:X115" si="17">+MID(Y105,1,2)</f>
        <v>75</v>
      </c>
      <c r="Y105" s="13">
        <v>750107</v>
      </c>
      <c r="Z105" s="9">
        <v>1701</v>
      </c>
      <c r="AA105" s="13" t="s">
        <v>179</v>
      </c>
      <c r="AB105" s="13" t="s">
        <v>181</v>
      </c>
      <c r="AC105" s="13" t="s">
        <v>181</v>
      </c>
      <c r="AD105" s="9" t="s">
        <v>217</v>
      </c>
      <c r="AE105" s="39" t="s">
        <v>183</v>
      </c>
      <c r="AF105" s="39" t="s">
        <v>183</v>
      </c>
      <c r="AG105" s="9" t="s">
        <v>123</v>
      </c>
      <c r="AH105" s="9" t="s">
        <v>125</v>
      </c>
      <c r="AI105" s="14"/>
      <c r="AJ105" s="14"/>
      <c r="AK105" s="14"/>
      <c r="AL105" s="14"/>
      <c r="AM105" s="14"/>
      <c r="AN105" s="14"/>
      <c r="AO105" s="14">
        <f>300000-AR105</f>
        <v>84756.98000000001</v>
      </c>
      <c r="AP105" s="14"/>
      <c r="AQ105" s="14"/>
      <c r="AR105" s="14">
        <v>215243.02</v>
      </c>
      <c r="AS105" s="14"/>
      <c r="AT105" s="14"/>
      <c r="AU105" s="15">
        <f t="shared" si="9"/>
        <v>300000</v>
      </c>
    </row>
    <row r="106" spans="1:47" ht="101.25" x14ac:dyDescent="0.25">
      <c r="A106" s="33">
        <v>98</v>
      </c>
      <c r="B106" s="34" t="str">
        <f t="shared" si="16"/>
        <v>9999 01 003 001 750501 001 0000 0000</v>
      </c>
      <c r="C106" s="32" t="s">
        <v>51</v>
      </c>
      <c r="D106" s="10" t="s">
        <v>54</v>
      </c>
      <c r="E106" s="9"/>
      <c r="F106" s="9"/>
      <c r="G106" s="11" t="s">
        <v>55</v>
      </c>
      <c r="H106" s="11" t="s">
        <v>273</v>
      </c>
      <c r="I106" s="9" t="s">
        <v>253</v>
      </c>
      <c r="J106" s="12">
        <v>1</v>
      </c>
      <c r="K106" s="9" t="s">
        <v>241</v>
      </c>
      <c r="L106" s="9" t="s">
        <v>215</v>
      </c>
      <c r="M106" s="13" t="s">
        <v>216</v>
      </c>
      <c r="N106" s="9" t="s">
        <v>264</v>
      </c>
      <c r="O106" s="9">
        <v>2025</v>
      </c>
      <c r="P106" s="9">
        <v>177</v>
      </c>
      <c r="Q106" s="9" t="s">
        <v>128</v>
      </c>
      <c r="R106" s="9" t="s">
        <v>132</v>
      </c>
      <c r="S106" s="13" t="s">
        <v>180</v>
      </c>
      <c r="T106" s="13" t="s">
        <v>190</v>
      </c>
      <c r="U106" s="9" t="s">
        <v>56</v>
      </c>
      <c r="V106" s="13" t="s">
        <v>179</v>
      </c>
      <c r="W106" s="9">
        <v>0</v>
      </c>
      <c r="X106" s="9" t="str">
        <f t="shared" si="17"/>
        <v>75</v>
      </c>
      <c r="Y106" s="9">
        <v>750501</v>
      </c>
      <c r="Z106" s="9">
        <v>1701</v>
      </c>
      <c r="AA106" s="13" t="s">
        <v>179</v>
      </c>
      <c r="AB106" s="13" t="s">
        <v>181</v>
      </c>
      <c r="AC106" s="13" t="s">
        <v>181</v>
      </c>
      <c r="AD106" s="9" t="s">
        <v>217</v>
      </c>
      <c r="AE106" s="39" t="s">
        <v>183</v>
      </c>
      <c r="AF106" s="39" t="s">
        <v>183</v>
      </c>
      <c r="AG106" s="9" t="s">
        <v>123</v>
      </c>
      <c r="AH106" s="9" t="s">
        <v>125</v>
      </c>
      <c r="AI106" s="14"/>
      <c r="AJ106" s="14"/>
      <c r="AK106" s="14"/>
      <c r="AL106" s="14">
        <v>280000</v>
      </c>
      <c r="AM106" s="14"/>
      <c r="AN106" s="14"/>
      <c r="AO106" s="14"/>
      <c r="AP106" s="14"/>
      <c r="AQ106" s="14"/>
      <c r="AR106" s="14"/>
      <c r="AS106" s="14"/>
      <c r="AT106" s="14"/>
      <c r="AU106" s="15">
        <f t="shared" si="9"/>
        <v>280000</v>
      </c>
    </row>
    <row r="107" spans="1:47" ht="101.25" x14ac:dyDescent="0.25">
      <c r="A107" s="33">
        <v>99</v>
      </c>
      <c r="B107" s="34" t="str">
        <f t="shared" si="16"/>
        <v>9999 01 003 001 750501 001 0000 0000</v>
      </c>
      <c r="C107" s="32" t="s">
        <v>51</v>
      </c>
      <c r="D107" s="10" t="s">
        <v>54</v>
      </c>
      <c r="E107" s="9"/>
      <c r="F107" s="9"/>
      <c r="G107" s="11" t="s">
        <v>55</v>
      </c>
      <c r="H107" s="11" t="s">
        <v>273</v>
      </c>
      <c r="I107" s="9" t="s">
        <v>254</v>
      </c>
      <c r="J107" s="12">
        <v>1</v>
      </c>
      <c r="K107" s="9" t="s">
        <v>241</v>
      </c>
      <c r="L107" s="9" t="s">
        <v>215</v>
      </c>
      <c r="M107" s="13" t="s">
        <v>216</v>
      </c>
      <c r="N107" s="9" t="s">
        <v>264</v>
      </c>
      <c r="O107" s="9">
        <v>2025</v>
      </c>
      <c r="P107" s="9">
        <v>177</v>
      </c>
      <c r="Q107" s="9" t="s">
        <v>128</v>
      </c>
      <c r="R107" s="9" t="s">
        <v>132</v>
      </c>
      <c r="S107" s="13" t="s">
        <v>180</v>
      </c>
      <c r="T107" s="13" t="s">
        <v>190</v>
      </c>
      <c r="U107" s="9" t="s">
        <v>56</v>
      </c>
      <c r="V107" s="13" t="s">
        <v>179</v>
      </c>
      <c r="W107" s="9">
        <v>0</v>
      </c>
      <c r="X107" s="9" t="str">
        <f t="shared" si="17"/>
        <v>75</v>
      </c>
      <c r="Y107" s="9">
        <v>750501</v>
      </c>
      <c r="Z107" s="9">
        <v>1701</v>
      </c>
      <c r="AA107" s="13" t="s">
        <v>179</v>
      </c>
      <c r="AB107" s="13" t="s">
        <v>181</v>
      </c>
      <c r="AC107" s="13" t="s">
        <v>181</v>
      </c>
      <c r="AD107" s="9" t="s">
        <v>217</v>
      </c>
      <c r="AE107" s="39" t="s">
        <v>183</v>
      </c>
      <c r="AF107" s="39" t="s">
        <v>183</v>
      </c>
      <c r="AG107" s="9" t="s">
        <v>123</v>
      </c>
      <c r="AH107" s="9" t="s">
        <v>125</v>
      </c>
      <c r="AI107" s="14"/>
      <c r="AJ107" s="14"/>
      <c r="AK107" s="14"/>
      <c r="AL107" s="14">
        <v>150486.03499999997</v>
      </c>
      <c r="AM107" s="14"/>
      <c r="AN107" s="14"/>
      <c r="AO107" s="14">
        <f>130486.0375+0.27</f>
        <v>130486.30750000001</v>
      </c>
      <c r="AP107" s="14"/>
      <c r="AQ107" s="14"/>
      <c r="AR107" s="14"/>
      <c r="AS107" s="14"/>
      <c r="AT107" s="14"/>
      <c r="AU107" s="15">
        <f t="shared" si="9"/>
        <v>280972.34249999997</v>
      </c>
    </row>
    <row r="108" spans="1:47" ht="101.25" x14ac:dyDescent="0.25">
      <c r="A108" s="33">
        <v>100</v>
      </c>
      <c r="B108" s="34" t="str">
        <f t="shared" si="16"/>
        <v>9999 01 003 001 750501 001 0000 0000</v>
      </c>
      <c r="C108" s="32" t="s">
        <v>51</v>
      </c>
      <c r="D108" s="10" t="s">
        <v>54</v>
      </c>
      <c r="E108" s="9"/>
      <c r="F108" s="9"/>
      <c r="G108" s="11" t="s">
        <v>55</v>
      </c>
      <c r="H108" s="11" t="s">
        <v>273</v>
      </c>
      <c r="I108" s="9" t="s">
        <v>262</v>
      </c>
      <c r="J108" s="12">
        <v>1</v>
      </c>
      <c r="K108" s="9" t="s">
        <v>241</v>
      </c>
      <c r="L108" s="9" t="s">
        <v>215</v>
      </c>
      <c r="M108" s="13" t="s">
        <v>216</v>
      </c>
      <c r="N108" s="9" t="s">
        <v>264</v>
      </c>
      <c r="O108" s="9">
        <v>2025</v>
      </c>
      <c r="P108" s="9">
        <v>177</v>
      </c>
      <c r="Q108" s="9" t="s">
        <v>128</v>
      </c>
      <c r="R108" s="9" t="s">
        <v>132</v>
      </c>
      <c r="S108" s="13" t="s">
        <v>180</v>
      </c>
      <c r="T108" s="13" t="s">
        <v>190</v>
      </c>
      <c r="U108" s="9" t="s">
        <v>56</v>
      </c>
      <c r="V108" s="13" t="s">
        <v>179</v>
      </c>
      <c r="W108" s="9">
        <v>0</v>
      </c>
      <c r="X108" s="9" t="str">
        <f t="shared" si="17"/>
        <v>75</v>
      </c>
      <c r="Y108" s="9">
        <v>750501</v>
      </c>
      <c r="Z108" s="9">
        <v>1701</v>
      </c>
      <c r="AA108" s="13" t="s">
        <v>179</v>
      </c>
      <c r="AB108" s="13" t="s">
        <v>181</v>
      </c>
      <c r="AC108" s="13" t="s">
        <v>181</v>
      </c>
      <c r="AD108" s="9" t="s">
        <v>217</v>
      </c>
      <c r="AE108" s="39" t="s">
        <v>183</v>
      </c>
      <c r="AF108" s="39" t="s">
        <v>183</v>
      </c>
      <c r="AG108" s="9" t="s">
        <v>123</v>
      </c>
      <c r="AH108" s="9" t="s">
        <v>125</v>
      </c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5">
        <f t="shared" si="9"/>
        <v>0</v>
      </c>
    </row>
    <row r="109" spans="1:47" ht="101.25" x14ac:dyDescent="0.25">
      <c r="A109" s="33">
        <v>101</v>
      </c>
      <c r="B109" s="34" t="str">
        <f t="shared" si="16"/>
        <v>9999 01 003 001 750501 001 0000 0000</v>
      </c>
      <c r="C109" s="32" t="s">
        <v>51</v>
      </c>
      <c r="D109" s="10" t="s">
        <v>54</v>
      </c>
      <c r="E109" s="9"/>
      <c r="F109" s="9"/>
      <c r="G109" s="11" t="s">
        <v>55</v>
      </c>
      <c r="H109" s="11" t="s">
        <v>273</v>
      </c>
      <c r="I109" s="9" t="s">
        <v>255</v>
      </c>
      <c r="J109" s="12">
        <v>1</v>
      </c>
      <c r="K109" s="9" t="s">
        <v>241</v>
      </c>
      <c r="L109" s="9" t="s">
        <v>215</v>
      </c>
      <c r="M109" s="13" t="s">
        <v>216</v>
      </c>
      <c r="N109" s="9" t="s">
        <v>264</v>
      </c>
      <c r="O109" s="9">
        <v>2025</v>
      </c>
      <c r="P109" s="9">
        <v>177</v>
      </c>
      <c r="Q109" s="9" t="s">
        <v>128</v>
      </c>
      <c r="R109" s="9" t="s">
        <v>132</v>
      </c>
      <c r="S109" s="13" t="s">
        <v>180</v>
      </c>
      <c r="T109" s="13" t="s">
        <v>190</v>
      </c>
      <c r="U109" s="9" t="s">
        <v>56</v>
      </c>
      <c r="V109" s="13" t="s">
        <v>179</v>
      </c>
      <c r="W109" s="9">
        <v>0</v>
      </c>
      <c r="X109" s="9" t="str">
        <f t="shared" si="17"/>
        <v>75</v>
      </c>
      <c r="Y109" s="9">
        <v>750501</v>
      </c>
      <c r="Z109" s="9">
        <v>1701</v>
      </c>
      <c r="AA109" s="13" t="s">
        <v>179</v>
      </c>
      <c r="AB109" s="13" t="s">
        <v>181</v>
      </c>
      <c r="AC109" s="13" t="s">
        <v>181</v>
      </c>
      <c r="AD109" s="9" t="s">
        <v>217</v>
      </c>
      <c r="AE109" s="39" t="s">
        <v>183</v>
      </c>
      <c r="AF109" s="39" t="s">
        <v>183</v>
      </c>
      <c r="AG109" s="9" t="s">
        <v>123</v>
      </c>
      <c r="AH109" s="9" t="s">
        <v>125</v>
      </c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5">
        <f t="shared" si="9"/>
        <v>0</v>
      </c>
    </row>
    <row r="110" spans="1:47" ht="101.25" x14ac:dyDescent="0.25">
      <c r="A110" s="33">
        <v>102</v>
      </c>
      <c r="B110" s="34" t="str">
        <f t="shared" si="16"/>
        <v>9999 01 003 001 750501 001 0000 0000</v>
      </c>
      <c r="C110" s="32" t="s">
        <v>51</v>
      </c>
      <c r="D110" s="10" t="s">
        <v>54</v>
      </c>
      <c r="E110" s="9"/>
      <c r="F110" s="9"/>
      <c r="G110" s="11" t="s">
        <v>55</v>
      </c>
      <c r="H110" s="11" t="s">
        <v>273</v>
      </c>
      <c r="I110" s="9" t="s">
        <v>256</v>
      </c>
      <c r="J110" s="12">
        <v>1</v>
      </c>
      <c r="K110" s="9" t="s">
        <v>241</v>
      </c>
      <c r="L110" s="9" t="s">
        <v>215</v>
      </c>
      <c r="M110" s="13" t="s">
        <v>216</v>
      </c>
      <c r="N110" s="9" t="s">
        <v>264</v>
      </c>
      <c r="O110" s="9">
        <v>2025</v>
      </c>
      <c r="P110" s="9">
        <v>177</v>
      </c>
      <c r="Q110" s="9" t="s">
        <v>128</v>
      </c>
      <c r="R110" s="9" t="s">
        <v>132</v>
      </c>
      <c r="S110" s="13" t="s">
        <v>180</v>
      </c>
      <c r="T110" s="13" t="s">
        <v>190</v>
      </c>
      <c r="U110" s="9" t="s">
        <v>56</v>
      </c>
      <c r="V110" s="13" t="s">
        <v>179</v>
      </c>
      <c r="W110" s="9">
        <v>0</v>
      </c>
      <c r="X110" s="9" t="str">
        <f t="shared" si="17"/>
        <v>75</v>
      </c>
      <c r="Y110" s="9">
        <v>750501</v>
      </c>
      <c r="Z110" s="9">
        <v>1701</v>
      </c>
      <c r="AA110" s="13" t="s">
        <v>179</v>
      </c>
      <c r="AB110" s="13" t="s">
        <v>181</v>
      </c>
      <c r="AC110" s="13" t="s">
        <v>181</v>
      </c>
      <c r="AD110" s="9" t="s">
        <v>217</v>
      </c>
      <c r="AE110" s="39" t="s">
        <v>183</v>
      </c>
      <c r="AF110" s="39" t="s">
        <v>183</v>
      </c>
      <c r="AG110" s="9" t="s">
        <v>123</v>
      </c>
      <c r="AH110" s="9" t="s">
        <v>125</v>
      </c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5">
        <f t="shared" si="9"/>
        <v>0</v>
      </c>
    </row>
    <row r="111" spans="1:47" ht="101.25" x14ac:dyDescent="0.25">
      <c r="A111" s="33">
        <v>103</v>
      </c>
      <c r="B111" s="34" t="str">
        <f t="shared" si="16"/>
        <v>9999 01 003 001 750501 001 0000 0000</v>
      </c>
      <c r="C111" s="32" t="s">
        <v>51</v>
      </c>
      <c r="D111" s="10" t="s">
        <v>54</v>
      </c>
      <c r="E111" s="9"/>
      <c r="F111" s="9"/>
      <c r="G111" s="11" t="s">
        <v>55</v>
      </c>
      <c r="H111" s="11" t="s">
        <v>273</v>
      </c>
      <c r="I111" s="9" t="s">
        <v>257</v>
      </c>
      <c r="J111" s="12">
        <v>1</v>
      </c>
      <c r="K111" s="9" t="s">
        <v>241</v>
      </c>
      <c r="L111" s="9" t="s">
        <v>215</v>
      </c>
      <c r="M111" s="13" t="s">
        <v>216</v>
      </c>
      <c r="N111" s="9" t="s">
        <v>264</v>
      </c>
      <c r="O111" s="9">
        <v>2025</v>
      </c>
      <c r="P111" s="9">
        <v>177</v>
      </c>
      <c r="Q111" s="9" t="s">
        <v>128</v>
      </c>
      <c r="R111" s="9" t="s">
        <v>132</v>
      </c>
      <c r="S111" s="13" t="s">
        <v>180</v>
      </c>
      <c r="T111" s="13" t="s">
        <v>190</v>
      </c>
      <c r="U111" s="9" t="s">
        <v>56</v>
      </c>
      <c r="V111" s="13" t="s">
        <v>179</v>
      </c>
      <c r="W111" s="9">
        <v>0</v>
      </c>
      <c r="X111" s="9" t="str">
        <f t="shared" si="17"/>
        <v>75</v>
      </c>
      <c r="Y111" s="9">
        <v>750501</v>
      </c>
      <c r="Z111" s="9">
        <v>1701</v>
      </c>
      <c r="AA111" s="13" t="s">
        <v>179</v>
      </c>
      <c r="AB111" s="13" t="s">
        <v>181</v>
      </c>
      <c r="AC111" s="13" t="s">
        <v>181</v>
      </c>
      <c r="AD111" s="9" t="s">
        <v>217</v>
      </c>
      <c r="AE111" s="39" t="s">
        <v>183</v>
      </c>
      <c r="AF111" s="39" t="s">
        <v>183</v>
      </c>
      <c r="AG111" s="9" t="s">
        <v>123</v>
      </c>
      <c r="AH111" s="9" t="s">
        <v>125</v>
      </c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5">
        <f t="shared" si="9"/>
        <v>0</v>
      </c>
    </row>
    <row r="112" spans="1:47" ht="101.25" x14ac:dyDescent="0.25">
      <c r="A112" s="33">
        <v>104</v>
      </c>
      <c r="B112" s="34" t="str">
        <f t="shared" si="16"/>
        <v>9999 01 003 001 750501 001 0000 0000</v>
      </c>
      <c r="C112" s="32" t="s">
        <v>51</v>
      </c>
      <c r="D112" s="10" t="s">
        <v>54</v>
      </c>
      <c r="E112" s="9"/>
      <c r="F112" s="9"/>
      <c r="G112" s="11" t="s">
        <v>55</v>
      </c>
      <c r="H112" s="11" t="s">
        <v>273</v>
      </c>
      <c r="I112" s="9" t="s">
        <v>258</v>
      </c>
      <c r="J112" s="12">
        <v>1</v>
      </c>
      <c r="K112" s="9" t="s">
        <v>241</v>
      </c>
      <c r="L112" s="9" t="s">
        <v>215</v>
      </c>
      <c r="M112" s="13" t="s">
        <v>216</v>
      </c>
      <c r="N112" s="9" t="s">
        <v>264</v>
      </c>
      <c r="O112" s="9">
        <v>2025</v>
      </c>
      <c r="P112" s="9">
        <v>177</v>
      </c>
      <c r="Q112" s="9" t="s">
        <v>128</v>
      </c>
      <c r="R112" s="9" t="s">
        <v>132</v>
      </c>
      <c r="S112" s="13" t="s">
        <v>180</v>
      </c>
      <c r="T112" s="13" t="s">
        <v>190</v>
      </c>
      <c r="U112" s="9" t="s">
        <v>56</v>
      </c>
      <c r="V112" s="13" t="s">
        <v>179</v>
      </c>
      <c r="W112" s="9">
        <v>0</v>
      </c>
      <c r="X112" s="9" t="str">
        <f t="shared" si="17"/>
        <v>75</v>
      </c>
      <c r="Y112" s="9">
        <v>750501</v>
      </c>
      <c r="Z112" s="9">
        <v>1701</v>
      </c>
      <c r="AA112" s="13" t="s">
        <v>179</v>
      </c>
      <c r="AB112" s="13" t="s">
        <v>181</v>
      </c>
      <c r="AC112" s="13" t="s">
        <v>181</v>
      </c>
      <c r="AD112" s="9" t="s">
        <v>217</v>
      </c>
      <c r="AE112" s="39" t="s">
        <v>183</v>
      </c>
      <c r="AF112" s="39" t="s">
        <v>183</v>
      </c>
      <c r="AG112" s="9" t="s">
        <v>123</v>
      </c>
      <c r="AH112" s="9" t="s">
        <v>125</v>
      </c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5">
        <f t="shared" si="9"/>
        <v>0</v>
      </c>
    </row>
    <row r="113" spans="1:47" ht="101.25" x14ac:dyDescent="0.25">
      <c r="A113" s="33">
        <v>105</v>
      </c>
      <c r="B113" s="34" t="str">
        <f t="shared" si="16"/>
        <v>9999 01 003 001 750501 001 0000 0000</v>
      </c>
      <c r="C113" s="32" t="s">
        <v>51</v>
      </c>
      <c r="D113" s="10" t="s">
        <v>54</v>
      </c>
      <c r="E113" s="9"/>
      <c r="F113" s="9"/>
      <c r="G113" s="11" t="s">
        <v>55</v>
      </c>
      <c r="H113" s="11" t="s">
        <v>273</v>
      </c>
      <c r="I113" s="9" t="s">
        <v>259</v>
      </c>
      <c r="J113" s="12">
        <v>1</v>
      </c>
      <c r="K113" s="9" t="s">
        <v>241</v>
      </c>
      <c r="L113" s="9" t="s">
        <v>215</v>
      </c>
      <c r="M113" s="13" t="s">
        <v>216</v>
      </c>
      <c r="N113" s="9" t="s">
        <v>264</v>
      </c>
      <c r="O113" s="9">
        <v>2025</v>
      </c>
      <c r="P113" s="9">
        <v>177</v>
      </c>
      <c r="Q113" s="9" t="s">
        <v>128</v>
      </c>
      <c r="R113" s="9" t="s">
        <v>132</v>
      </c>
      <c r="S113" s="13" t="s">
        <v>180</v>
      </c>
      <c r="T113" s="13" t="s">
        <v>190</v>
      </c>
      <c r="U113" s="9" t="s">
        <v>56</v>
      </c>
      <c r="V113" s="13" t="s">
        <v>179</v>
      </c>
      <c r="W113" s="9">
        <v>0</v>
      </c>
      <c r="X113" s="9" t="str">
        <f t="shared" si="17"/>
        <v>75</v>
      </c>
      <c r="Y113" s="9">
        <v>750501</v>
      </c>
      <c r="Z113" s="9">
        <v>1701</v>
      </c>
      <c r="AA113" s="13" t="s">
        <v>179</v>
      </c>
      <c r="AB113" s="13" t="s">
        <v>181</v>
      </c>
      <c r="AC113" s="13" t="s">
        <v>181</v>
      </c>
      <c r="AD113" s="9" t="s">
        <v>217</v>
      </c>
      <c r="AE113" s="39" t="s">
        <v>183</v>
      </c>
      <c r="AF113" s="39" t="s">
        <v>183</v>
      </c>
      <c r="AG113" s="9" t="s">
        <v>123</v>
      </c>
      <c r="AH113" s="9" t="s">
        <v>125</v>
      </c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5">
        <f t="shared" si="9"/>
        <v>0</v>
      </c>
    </row>
    <row r="114" spans="1:47" ht="101.25" x14ac:dyDescent="0.25">
      <c r="A114" s="33">
        <v>106</v>
      </c>
      <c r="B114" s="34" t="str">
        <f t="shared" si="16"/>
        <v>9999 01 003 001 730601 001 0000 0000</v>
      </c>
      <c r="C114" s="32" t="s">
        <v>51</v>
      </c>
      <c r="D114" s="10" t="s">
        <v>54</v>
      </c>
      <c r="E114" s="9"/>
      <c r="F114" s="9"/>
      <c r="G114" s="11" t="s">
        <v>55</v>
      </c>
      <c r="H114" s="11" t="s">
        <v>273</v>
      </c>
      <c r="I114" s="9" t="s">
        <v>260</v>
      </c>
      <c r="J114" s="12">
        <v>1</v>
      </c>
      <c r="K114" s="9" t="s">
        <v>246</v>
      </c>
      <c r="L114" s="9" t="s">
        <v>215</v>
      </c>
      <c r="M114" s="13" t="s">
        <v>216</v>
      </c>
      <c r="N114" s="9" t="s">
        <v>264</v>
      </c>
      <c r="O114" s="9">
        <v>2025</v>
      </c>
      <c r="P114" s="9">
        <v>177</v>
      </c>
      <c r="Q114" s="9" t="s">
        <v>128</v>
      </c>
      <c r="R114" s="9" t="s">
        <v>132</v>
      </c>
      <c r="S114" s="13" t="s">
        <v>180</v>
      </c>
      <c r="T114" s="13" t="s">
        <v>190</v>
      </c>
      <c r="U114" s="9" t="s">
        <v>56</v>
      </c>
      <c r="V114" s="13" t="s">
        <v>179</v>
      </c>
      <c r="W114" s="9">
        <v>0</v>
      </c>
      <c r="X114" s="9" t="str">
        <f t="shared" si="17"/>
        <v>73</v>
      </c>
      <c r="Y114" s="9">
        <v>730601</v>
      </c>
      <c r="Z114" s="9">
        <v>1701</v>
      </c>
      <c r="AA114" s="13" t="s">
        <v>179</v>
      </c>
      <c r="AB114" s="13" t="s">
        <v>181</v>
      </c>
      <c r="AC114" s="13" t="s">
        <v>181</v>
      </c>
      <c r="AD114" s="9" t="s">
        <v>217</v>
      </c>
      <c r="AE114" s="39" t="s">
        <v>183</v>
      </c>
      <c r="AF114" s="39" t="s">
        <v>183</v>
      </c>
      <c r="AG114" s="9" t="s">
        <v>123</v>
      </c>
      <c r="AH114" s="9" t="s">
        <v>125</v>
      </c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5">
        <f t="shared" si="9"/>
        <v>0</v>
      </c>
    </row>
    <row r="115" spans="1:47" ht="101.25" x14ac:dyDescent="0.25">
      <c r="A115" s="33">
        <v>107</v>
      </c>
      <c r="B115" s="34" t="str">
        <f t="shared" si="16"/>
        <v>9999 01 003 001 730601 001 0000 0000</v>
      </c>
      <c r="C115" s="32" t="s">
        <v>51</v>
      </c>
      <c r="D115" s="10" t="s">
        <v>54</v>
      </c>
      <c r="E115" s="9"/>
      <c r="F115" s="9"/>
      <c r="G115" s="11" t="s">
        <v>55</v>
      </c>
      <c r="H115" s="11" t="s">
        <v>273</v>
      </c>
      <c r="I115" s="9" t="s">
        <v>261</v>
      </c>
      <c r="J115" s="12">
        <v>1</v>
      </c>
      <c r="K115" s="9" t="s">
        <v>246</v>
      </c>
      <c r="L115" s="9" t="s">
        <v>215</v>
      </c>
      <c r="M115" s="13" t="s">
        <v>216</v>
      </c>
      <c r="N115" s="9" t="s">
        <v>264</v>
      </c>
      <c r="O115" s="9">
        <v>2025</v>
      </c>
      <c r="P115" s="9">
        <v>177</v>
      </c>
      <c r="Q115" s="9" t="s">
        <v>128</v>
      </c>
      <c r="R115" s="9" t="s">
        <v>132</v>
      </c>
      <c r="S115" s="13" t="s">
        <v>180</v>
      </c>
      <c r="T115" s="13" t="s">
        <v>190</v>
      </c>
      <c r="U115" s="9" t="s">
        <v>56</v>
      </c>
      <c r="V115" s="13" t="s">
        <v>179</v>
      </c>
      <c r="W115" s="9">
        <v>0</v>
      </c>
      <c r="X115" s="9" t="str">
        <f t="shared" si="17"/>
        <v>73</v>
      </c>
      <c r="Y115" s="9">
        <v>730601</v>
      </c>
      <c r="Z115" s="9">
        <v>1701</v>
      </c>
      <c r="AA115" s="13" t="s">
        <v>179</v>
      </c>
      <c r="AB115" s="13" t="s">
        <v>181</v>
      </c>
      <c r="AC115" s="13" t="s">
        <v>181</v>
      </c>
      <c r="AD115" s="9" t="s">
        <v>217</v>
      </c>
      <c r="AE115" s="39" t="s">
        <v>183</v>
      </c>
      <c r="AF115" s="39" t="s">
        <v>183</v>
      </c>
      <c r="AG115" s="9" t="s">
        <v>123</v>
      </c>
      <c r="AH115" s="9" t="s">
        <v>125</v>
      </c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5">
        <f t="shared" si="9"/>
        <v>0</v>
      </c>
    </row>
    <row r="116" spans="1:47" x14ac:dyDescent="0.25">
      <c r="A116" s="33">
        <v>108</v>
      </c>
      <c r="B116" s="34" t="str">
        <f t="shared" si="8"/>
        <v xml:space="preserve">       </v>
      </c>
      <c r="C116" s="32"/>
      <c r="D116" s="10"/>
      <c r="E116" s="9"/>
      <c r="F116" s="9"/>
      <c r="G116" s="11"/>
      <c r="H116" s="11"/>
      <c r="I116" s="9"/>
      <c r="J116" s="12"/>
      <c r="K116" s="9"/>
      <c r="L116" s="9"/>
      <c r="M116" s="13"/>
      <c r="N116" s="9"/>
      <c r="O116" s="9">
        <v>2025</v>
      </c>
      <c r="P116" s="9">
        <v>177</v>
      </c>
      <c r="Q116" s="9"/>
      <c r="R116" s="9"/>
      <c r="S116" s="13" t="s">
        <v>180</v>
      </c>
      <c r="T116" s="13"/>
      <c r="U116" s="9"/>
      <c r="V116" s="13"/>
      <c r="W116" s="9">
        <v>0</v>
      </c>
      <c r="X116" s="9" t="str">
        <f t="shared" si="14"/>
        <v/>
      </c>
      <c r="Y116" s="9"/>
      <c r="Z116" s="9"/>
      <c r="AA116" s="13"/>
      <c r="AB116" s="13"/>
      <c r="AC116" s="13"/>
      <c r="AD116" s="9"/>
      <c r="AE116" s="9"/>
      <c r="AF116" s="9"/>
      <c r="AG116" s="9"/>
      <c r="AH116" s="9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5">
        <f t="shared" si="9"/>
        <v>0</v>
      </c>
    </row>
    <row r="117" spans="1:47" x14ac:dyDescent="0.25">
      <c r="A117" s="33">
        <v>109</v>
      </c>
      <c r="B117" s="34" t="str">
        <f t="shared" si="8"/>
        <v xml:space="preserve">       </v>
      </c>
      <c r="C117" s="32"/>
      <c r="D117" s="10"/>
      <c r="E117" s="9"/>
      <c r="F117" s="9"/>
      <c r="G117" s="11"/>
      <c r="H117" s="11"/>
      <c r="I117" s="9"/>
      <c r="J117" s="12"/>
      <c r="K117" s="9"/>
      <c r="L117" s="9"/>
      <c r="M117" s="13"/>
      <c r="N117" s="9"/>
      <c r="O117" s="9">
        <v>2025</v>
      </c>
      <c r="P117" s="9">
        <v>177</v>
      </c>
      <c r="Q117" s="9"/>
      <c r="R117" s="9"/>
      <c r="S117" s="13" t="s">
        <v>180</v>
      </c>
      <c r="T117" s="13"/>
      <c r="U117" s="9"/>
      <c r="V117" s="13"/>
      <c r="W117" s="9">
        <v>0</v>
      </c>
      <c r="X117" s="9" t="str">
        <f t="shared" si="14"/>
        <v/>
      </c>
      <c r="Y117" s="9"/>
      <c r="Z117" s="9"/>
      <c r="AA117" s="13"/>
      <c r="AB117" s="13"/>
      <c r="AC117" s="13"/>
      <c r="AD117" s="9"/>
      <c r="AE117" s="9"/>
      <c r="AF117" s="9"/>
      <c r="AG117" s="9"/>
      <c r="AH117" s="9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5">
        <f t="shared" si="9"/>
        <v>0</v>
      </c>
    </row>
    <row r="118" spans="1:47" x14ac:dyDescent="0.25">
      <c r="A118" s="33">
        <v>110</v>
      </c>
      <c r="B118" s="34" t="str">
        <f t="shared" si="8"/>
        <v xml:space="preserve">       </v>
      </c>
      <c r="C118" s="32"/>
      <c r="D118" s="10"/>
      <c r="E118" s="9"/>
      <c r="F118" s="9"/>
      <c r="G118" s="11"/>
      <c r="H118" s="11"/>
      <c r="I118" s="9"/>
      <c r="J118" s="12"/>
      <c r="K118" s="9"/>
      <c r="L118" s="9"/>
      <c r="M118" s="13"/>
      <c r="N118" s="9"/>
      <c r="O118" s="9">
        <v>2025</v>
      </c>
      <c r="P118" s="9">
        <v>177</v>
      </c>
      <c r="Q118" s="9"/>
      <c r="R118" s="9"/>
      <c r="S118" s="13" t="s">
        <v>180</v>
      </c>
      <c r="T118" s="13"/>
      <c r="U118" s="9"/>
      <c r="V118" s="13"/>
      <c r="W118" s="9">
        <v>0</v>
      </c>
      <c r="X118" s="9" t="str">
        <f t="shared" si="14"/>
        <v/>
      </c>
      <c r="Y118" s="9"/>
      <c r="Z118" s="9"/>
      <c r="AA118" s="13"/>
      <c r="AB118" s="13"/>
      <c r="AC118" s="13"/>
      <c r="AD118" s="9"/>
      <c r="AE118" s="9"/>
      <c r="AF118" s="9"/>
      <c r="AG118" s="9"/>
      <c r="AH118" s="9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5">
        <f t="shared" si="9"/>
        <v>0</v>
      </c>
    </row>
    <row r="119" spans="1:47" x14ac:dyDescent="0.25">
      <c r="A119" s="33">
        <v>111</v>
      </c>
      <c r="B119" s="34" t="str">
        <f t="shared" si="8"/>
        <v xml:space="preserve">       </v>
      </c>
      <c r="C119" s="32"/>
      <c r="D119" s="10"/>
      <c r="E119" s="9"/>
      <c r="F119" s="9"/>
      <c r="G119" s="11"/>
      <c r="H119" s="11"/>
      <c r="I119" s="9"/>
      <c r="J119" s="12"/>
      <c r="K119" s="9"/>
      <c r="L119" s="9"/>
      <c r="M119" s="13"/>
      <c r="N119" s="9"/>
      <c r="O119" s="9">
        <v>2025</v>
      </c>
      <c r="P119" s="9">
        <v>177</v>
      </c>
      <c r="Q119" s="9"/>
      <c r="R119" s="9"/>
      <c r="S119" s="13" t="s">
        <v>180</v>
      </c>
      <c r="T119" s="13"/>
      <c r="U119" s="9"/>
      <c r="V119" s="13"/>
      <c r="W119" s="9">
        <v>0</v>
      </c>
      <c r="X119" s="9" t="str">
        <f t="shared" si="14"/>
        <v/>
      </c>
      <c r="Y119" s="9"/>
      <c r="Z119" s="9"/>
      <c r="AA119" s="13"/>
      <c r="AB119" s="13"/>
      <c r="AC119" s="13"/>
      <c r="AD119" s="9"/>
      <c r="AE119" s="9"/>
      <c r="AF119" s="9"/>
      <c r="AG119" s="9"/>
      <c r="AH119" s="9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5">
        <f t="shared" si="9"/>
        <v>0</v>
      </c>
    </row>
    <row r="120" spans="1:47" x14ac:dyDescent="0.25">
      <c r="A120" s="33">
        <v>112</v>
      </c>
      <c r="B120" s="34" t="str">
        <f t="shared" si="8"/>
        <v xml:space="preserve">       </v>
      </c>
      <c r="C120" s="32"/>
      <c r="D120" s="10"/>
      <c r="E120" s="9"/>
      <c r="F120" s="9"/>
      <c r="G120" s="11"/>
      <c r="H120" s="11"/>
      <c r="I120" s="9"/>
      <c r="J120" s="12"/>
      <c r="K120" s="9"/>
      <c r="L120" s="9"/>
      <c r="M120" s="13"/>
      <c r="N120" s="9"/>
      <c r="O120" s="9">
        <v>2025</v>
      </c>
      <c r="P120" s="9">
        <v>177</v>
      </c>
      <c r="Q120" s="9"/>
      <c r="R120" s="9"/>
      <c r="S120" s="13" t="s">
        <v>180</v>
      </c>
      <c r="T120" s="13"/>
      <c r="U120" s="9"/>
      <c r="V120" s="13"/>
      <c r="W120" s="9">
        <v>0</v>
      </c>
      <c r="X120" s="9" t="str">
        <f t="shared" si="14"/>
        <v/>
      </c>
      <c r="Y120" s="9"/>
      <c r="Z120" s="9"/>
      <c r="AA120" s="13"/>
      <c r="AB120" s="13"/>
      <c r="AC120" s="13"/>
      <c r="AD120" s="9"/>
      <c r="AE120" s="9"/>
      <c r="AF120" s="9"/>
      <c r="AG120" s="9"/>
      <c r="AH120" s="9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5">
        <f t="shared" si="9"/>
        <v>0</v>
      </c>
    </row>
    <row r="121" spans="1:47" x14ac:dyDescent="0.25">
      <c r="A121" s="33">
        <v>113</v>
      </c>
      <c r="B121" s="34" t="str">
        <f t="shared" si="8"/>
        <v xml:space="preserve">       </v>
      </c>
      <c r="C121" s="32"/>
      <c r="D121" s="10"/>
      <c r="E121" s="9"/>
      <c r="F121" s="9"/>
      <c r="G121" s="11"/>
      <c r="H121" s="11"/>
      <c r="I121" s="9"/>
      <c r="J121" s="12"/>
      <c r="K121" s="9"/>
      <c r="L121" s="9"/>
      <c r="M121" s="13"/>
      <c r="N121" s="9"/>
      <c r="O121" s="9">
        <v>2025</v>
      </c>
      <c r="P121" s="9">
        <v>177</v>
      </c>
      <c r="Q121" s="9"/>
      <c r="R121" s="9"/>
      <c r="S121" s="13" t="s">
        <v>180</v>
      </c>
      <c r="T121" s="13"/>
      <c r="U121" s="9"/>
      <c r="V121" s="13"/>
      <c r="W121" s="9">
        <v>0</v>
      </c>
      <c r="X121" s="9" t="str">
        <f t="shared" si="14"/>
        <v/>
      </c>
      <c r="Y121" s="9"/>
      <c r="Z121" s="9"/>
      <c r="AA121" s="13"/>
      <c r="AB121" s="13"/>
      <c r="AC121" s="13"/>
      <c r="AD121" s="9"/>
      <c r="AE121" s="9"/>
      <c r="AF121" s="9"/>
      <c r="AG121" s="9"/>
      <c r="AH121" s="9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5">
        <f t="shared" si="9"/>
        <v>0</v>
      </c>
    </row>
    <row r="122" spans="1:47" x14ac:dyDescent="0.25">
      <c r="A122" s="33">
        <v>114</v>
      </c>
      <c r="B122" s="34" t="str">
        <f t="shared" si="8"/>
        <v xml:space="preserve">       </v>
      </c>
      <c r="C122" s="32"/>
      <c r="D122" s="10"/>
      <c r="E122" s="9"/>
      <c r="F122" s="9"/>
      <c r="G122" s="11"/>
      <c r="H122" s="11"/>
      <c r="I122" s="9"/>
      <c r="J122" s="12"/>
      <c r="K122" s="9"/>
      <c r="L122" s="9"/>
      <c r="M122" s="13"/>
      <c r="N122" s="9"/>
      <c r="O122" s="9">
        <v>2025</v>
      </c>
      <c r="P122" s="9">
        <v>177</v>
      </c>
      <c r="Q122" s="9"/>
      <c r="R122" s="9"/>
      <c r="S122" s="13" t="s">
        <v>180</v>
      </c>
      <c r="T122" s="13"/>
      <c r="U122" s="9"/>
      <c r="V122" s="13"/>
      <c r="W122" s="9">
        <v>0</v>
      </c>
      <c r="X122" s="9" t="str">
        <f t="shared" si="14"/>
        <v/>
      </c>
      <c r="Y122" s="9"/>
      <c r="Z122" s="9"/>
      <c r="AA122" s="13"/>
      <c r="AB122" s="13"/>
      <c r="AC122" s="13"/>
      <c r="AD122" s="9"/>
      <c r="AE122" s="9"/>
      <c r="AF122" s="9"/>
      <c r="AG122" s="9"/>
      <c r="AH122" s="9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5">
        <f t="shared" si="9"/>
        <v>0</v>
      </c>
    </row>
    <row r="123" spans="1:47" x14ac:dyDescent="0.25">
      <c r="A123" s="33">
        <v>115</v>
      </c>
      <c r="B123" s="34" t="str">
        <f t="shared" si="8"/>
        <v xml:space="preserve">       </v>
      </c>
      <c r="C123" s="32"/>
      <c r="D123" s="10"/>
      <c r="E123" s="9"/>
      <c r="F123" s="9"/>
      <c r="G123" s="11"/>
      <c r="H123" s="11"/>
      <c r="I123" s="9"/>
      <c r="J123" s="12"/>
      <c r="K123" s="9"/>
      <c r="L123" s="9"/>
      <c r="M123" s="13"/>
      <c r="N123" s="9"/>
      <c r="O123" s="9">
        <v>2025</v>
      </c>
      <c r="P123" s="9">
        <v>177</v>
      </c>
      <c r="Q123" s="9"/>
      <c r="R123" s="9"/>
      <c r="S123" s="13" t="s">
        <v>180</v>
      </c>
      <c r="T123" s="13"/>
      <c r="U123" s="9"/>
      <c r="V123" s="13"/>
      <c r="W123" s="9">
        <v>0</v>
      </c>
      <c r="X123" s="9" t="str">
        <f t="shared" si="14"/>
        <v/>
      </c>
      <c r="Y123" s="9"/>
      <c r="Z123" s="9"/>
      <c r="AA123" s="13"/>
      <c r="AB123" s="13"/>
      <c r="AC123" s="13"/>
      <c r="AD123" s="9"/>
      <c r="AE123" s="9"/>
      <c r="AF123" s="9"/>
      <c r="AG123" s="9"/>
      <c r="AH123" s="9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5">
        <f t="shared" si="9"/>
        <v>0</v>
      </c>
    </row>
    <row r="124" spans="1:47" x14ac:dyDescent="0.25">
      <c r="A124" s="33">
        <v>116</v>
      </c>
      <c r="B124" s="34" t="str">
        <f t="shared" si="8"/>
        <v xml:space="preserve">       </v>
      </c>
      <c r="C124" s="32"/>
      <c r="D124" s="10"/>
      <c r="E124" s="9"/>
      <c r="F124" s="9"/>
      <c r="G124" s="11"/>
      <c r="H124" s="11"/>
      <c r="I124" s="9"/>
      <c r="J124" s="12"/>
      <c r="K124" s="9"/>
      <c r="L124" s="9"/>
      <c r="M124" s="13"/>
      <c r="N124" s="9"/>
      <c r="O124" s="9">
        <v>2025</v>
      </c>
      <c r="P124" s="9">
        <v>177</v>
      </c>
      <c r="Q124" s="9"/>
      <c r="R124" s="9"/>
      <c r="S124" s="13" t="s">
        <v>180</v>
      </c>
      <c r="T124" s="13"/>
      <c r="U124" s="9"/>
      <c r="V124" s="13"/>
      <c r="W124" s="9">
        <v>0</v>
      </c>
      <c r="X124" s="9" t="str">
        <f t="shared" si="14"/>
        <v/>
      </c>
      <c r="Y124" s="9"/>
      <c r="Z124" s="9"/>
      <c r="AA124" s="13"/>
      <c r="AB124" s="13"/>
      <c r="AC124" s="13"/>
      <c r="AD124" s="9"/>
      <c r="AE124" s="9"/>
      <c r="AF124" s="9"/>
      <c r="AG124" s="9"/>
      <c r="AH124" s="9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5">
        <f t="shared" si="9"/>
        <v>0</v>
      </c>
    </row>
    <row r="125" spans="1:47" x14ac:dyDescent="0.25">
      <c r="A125" s="33">
        <v>117</v>
      </c>
      <c r="B125" s="34" t="str">
        <f t="shared" si="8"/>
        <v xml:space="preserve">       </v>
      </c>
      <c r="C125" s="32"/>
      <c r="D125" s="10"/>
      <c r="E125" s="9"/>
      <c r="F125" s="9"/>
      <c r="G125" s="11"/>
      <c r="H125" s="11"/>
      <c r="I125" s="9"/>
      <c r="J125" s="12"/>
      <c r="K125" s="9"/>
      <c r="L125" s="9"/>
      <c r="M125" s="13"/>
      <c r="N125" s="9"/>
      <c r="O125" s="9">
        <v>2025</v>
      </c>
      <c r="P125" s="9">
        <v>177</v>
      </c>
      <c r="Q125" s="9"/>
      <c r="R125" s="9"/>
      <c r="S125" s="13" t="s">
        <v>180</v>
      </c>
      <c r="T125" s="13"/>
      <c r="U125" s="9"/>
      <c r="V125" s="13"/>
      <c r="W125" s="9">
        <v>0</v>
      </c>
      <c r="X125" s="9" t="str">
        <f t="shared" si="14"/>
        <v/>
      </c>
      <c r="Y125" s="9"/>
      <c r="Z125" s="9"/>
      <c r="AA125" s="13"/>
      <c r="AB125" s="13"/>
      <c r="AC125" s="13"/>
      <c r="AD125" s="9"/>
      <c r="AE125" s="9"/>
      <c r="AF125" s="9"/>
      <c r="AG125" s="9"/>
      <c r="AH125" s="9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5">
        <f t="shared" si="9"/>
        <v>0</v>
      </c>
    </row>
    <row r="126" spans="1:47" x14ac:dyDescent="0.25">
      <c r="A126" s="33">
        <v>118</v>
      </c>
      <c r="B126" s="34" t="str">
        <f t="shared" si="8"/>
        <v xml:space="preserve">       </v>
      </c>
      <c r="C126" s="32"/>
      <c r="D126" s="10"/>
      <c r="E126" s="9"/>
      <c r="F126" s="9"/>
      <c r="G126" s="11"/>
      <c r="H126" s="11"/>
      <c r="I126" s="9"/>
      <c r="J126" s="12"/>
      <c r="K126" s="9"/>
      <c r="L126" s="9"/>
      <c r="M126" s="13"/>
      <c r="N126" s="9"/>
      <c r="O126" s="9">
        <v>2025</v>
      </c>
      <c r="P126" s="9">
        <v>177</v>
      </c>
      <c r="Q126" s="9"/>
      <c r="R126" s="9"/>
      <c r="S126" s="13" t="s">
        <v>180</v>
      </c>
      <c r="T126" s="13"/>
      <c r="U126" s="9"/>
      <c r="V126" s="13"/>
      <c r="W126" s="9">
        <v>0</v>
      </c>
      <c r="X126" s="9" t="str">
        <f t="shared" si="14"/>
        <v/>
      </c>
      <c r="Y126" s="9"/>
      <c r="Z126" s="9"/>
      <c r="AA126" s="13"/>
      <c r="AB126" s="13"/>
      <c r="AC126" s="13"/>
      <c r="AD126" s="9"/>
      <c r="AE126" s="9"/>
      <c r="AF126" s="9"/>
      <c r="AG126" s="9"/>
      <c r="AH126" s="9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5">
        <f t="shared" si="9"/>
        <v>0</v>
      </c>
    </row>
    <row r="127" spans="1:47" x14ac:dyDescent="0.25">
      <c r="A127" s="33">
        <v>119</v>
      </c>
      <c r="B127" s="34" t="str">
        <f t="shared" si="8"/>
        <v xml:space="preserve">       </v>
      </c>
      <c r="C127" s="32"/>
      <c r="D127" s="10"/>
      <c r="E127" s="9"/>
      <c r="F127" s="9"/>
      <c r="G127" s="11"/>
      <c r="H127" s="11"/>
      <c r="I127" s="9"/>
      <c r="J127" s="12"/>
      <c r="K127" s="9"/>
      <c r="L127" s="9"/>
      <c r="M127" s="13"/>
      <c r="N127" s="9"/>
      <c r="O127" s="9">
        <v>2025</v>
      </c>
      <c r="P127" s="9">
        <v>177</v>
      </c>
      <c r="Q127" s="9"/>
      <c r="R127" s="9"/>
      <c r="S127" s="13" t="s">
        <v>180</v>
      </c>
      <c r="T127" s="13"/>
      <c r="U127" s="9"/>
      <c r="V127" s="13"/>
      <c r="W127" s="9">
        <v>0</v>
      </c>
      <c r="X127" s="9" t="str">
        <f t="shared" si="14"/>
        <v/>
      </c>
      <c r="Y127" s="9"/>
      <c r="Z127" s="9"/>
      <c r="AA127" s="13"/>
      <c r="AB127" s="13"/>
      <c r="AC127" s="13"/>
      <c r="AD127" s="9"/>
      <c r="AE127" s="9"/>
      <c r="AF127" s="9"/>
      <c r="AG127" s="9"/>
      <c r="AH127" s="9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5">
        <f t="shared" si="9"/>
        <v>0</v>
      </c>
    </row>
    <row r="128" spans="1:47" x14ac:dyDescent="0.25">
      <c r="A128" s="33">
        <v>120</v>
      </c>
      <c r="B128" s="34" t="str">
        <f t="shared" si="8"/>
        <v xml:space="preserve">       </v>
      </c>
      <c r="C128" s="32"/>
      <c r="D128" s="10"/>
      <c r="E128" s="9"/>
      <c r="F128" s="9"/>
      <c r="G128" s="11"/>
      <c r="H128" s="11"/>
      <c r="I128" s="9"/>
      <c r="J128" s="12"/>
      <c r="K128" s="9"/>
      <c r="L128" s="9"/>
      <c r="M128" s="13"/>
      <c r="N128" s="9"/>
      <c r="O128" s="9">
        <v>2025</v>
      </c>
      <c r="P128" s="9">
        <v>177</v>
      </c>
      <c r="Q128" s="9"/>
      <c r="R128" s="9"/>
      <c r="S128" s="13" t="s">
        <v>180</v>
      </c>
      <c r="T128" s="13"/>
      <c r="U128" s="9"/>
      <c r="V128" s="13"/>
      <c r="W128" s="9">
        <v>0</v>
      </c>
      <c r="X128" s="9" t="str">
        <f t="shared" si="14"/>
        <v/>
      </c>
      <c r="Y128" s="9"/>
      <c r="Z128" s="9"/>
      <c r="AA128" s="13"/>
      <c r="AB128" s="13"/>
      <c r="AC128" s="13"/>
      <c r="AD128" s="9"/>
      <c r="AE128" s="9"/>
      <c r="AF128" s="9"/>
      <c r="AG128" s="9"/>
      <c r="AH128" s="9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5">
        <f t="shared" si="9"/>
        <v>0</v>
      </c>
    </row>
    <row r="129" spans="1:47" x14ac:dyDescent="0.25">
      <c r="A129" s="33">
        <v>121</v>
      </c>
      <c r="B129" s="34" t="str">
        <f t="shared" si="8"/>
        <v xml:space="preserve">       </v>
      </c>
      <c r="C129" s="32"/>
      <c r="D129" s="10"/>
      <c r="E129" s="9"/>
      <c r="F129" s="9"/>
      <c r="G129" s="11"/>
      <c r="H129" s="11"/>
      <c r="I129" s="9"/>
      <c r="J129" s="12"/>
      <c r="K129" s="9"/>
      <c r="L129" s="9"/>
      <c r="M129" s="13"/>
      <c r="N129" s="9"/>
      <c r="O129" s="9">
        <v>2025</v>
      </c>
      <c r="P129" s="9">
        <v>177</v>
      </c>
      <c r="Q129" s="9"/>
      <c r="R129" s="9"/>
      <c r="S129" s="13" t="s">
        <v>180</v>
      </c>
      <c r="T129" s="13"/>
      <c r="U129" s="9"/>
      <c r="V129" s="13"/>
      <c r="W129" s="9">
        <v>0</v>
      </c>
      <c r="X129" s="9" t="str">
        <f t="shared" si="14"/>
        <v/>
      </c>
      <c r="Y129" s="9"/>
      <c r="Z129" s="9"/>
      <c r="AA129" s="13"/>
      <c r="AB129" s="13"/>
      <c r="AC129" s="13"/>
      <c r="AD129" s="9"/>
      <c r="AE129" s="9"/>
      <c r="AF129" s="9"/>
      <c r="AG129" s="9"/>
      <c r="AH129" s="9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5">
        <f t="shared" si="9"/>
        <v>0</v>
      </c>
    </row>
    <row r="130" spans="1:47" x14ac:dyDescent="0.25">
      <c r="A130" s="33">
        <v>122</v>
      </c>
      <c r="B130" s="34" t="str">
        <f t="shared" si="8"/>
        <v xml:space="preserve">       </v>
      </c>
      <c r="C130" s="32"/>
      <c r="D130" s="10"/>
      <c r="E130" s="9"/>
      <c r="F130" s="9"/>
      <c r="G130" s="11"/>
      <c r="H130" s="11"/>
      <c r="I130" s="9"/>
      <c r="J130" s="12"/>
      <c r="K130" s="9"/>
      <c r="L130" s="9"/>
      <c r="M130" s="13"/>
      <c r="N130" s="9"/>
      <c r="O130" s="9">
        <v>2025</v>
      </c>
      <c r="P130" s="9">
        <v>177</v>
      </c>
      <c r="Q130" s="9"/>
      <c r="R130" s="9"/>
      <c r="S130" s="13" t="s">
        <v>180</v>
      </c>
      <c r="T130" s="13"/>
      <c r="U130" s="9"/>
      <c r="V130" s="13"/>
      <c r="W130" s="9">
        <v>0</v>
      </c>
      <c r="X130" s="9" t="str">
        <f t="shared" si="14"/>
        <v/>
      </c>
      <c r="Y130" s="9"/>
      <c r="Z130" s="9"/>
      <c r="AA130" s="13"/>
      <c r="AB130" s="13"/>
      <c r="AC130" s="13"/>
      <c r="AD130" s="9"/>
      <c r="AE130" s="9"/>
      <c r="AF130" s="9"/>
      <c r="AG130" s="9"/>
      <c r="AH130" s="9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5">
        <f t="shared" si="9"/>
        <v>0</v>
      </c>
    </row>
    <row r="131" spans="1:47" x14ac:dyDescent="0.25">
      <c r="A131" s="33">
        <v>123</v>
      </c>
      <c r="B131" s="34" t="str">
        <f t="shared" si="8"/>
        <v xml:space="preserve">       </v>
      </c>
      <c r="C131" s="32"/>
      <c r="D131" s="10"/>
      <c r="E131" s="9"/>
      <c r="F131" s="9"/>
      <c r="G131" s="11"/>
      <c r="H131" s="11"/>
      <c r="I131" s="9"/>
      <c r="J131" s="12"/>
      <c r="K131" s="9"/>
      <c r="L131" s="9"/>
      <c r="M131" s="13"/>
      <c r="N131" s="9"/>
      <c r="O131" s="9">
        <v>2025</v>
      </c>
      <c r="P131" s="9">
        <v>177</v>
      </c>
      <c r="Q131" s="9"/>
      <c r="R131" s="9"/>
      <c r="S131" s="13" t="s">
        <v>180</v>
      </c>
      <c r="T131" s="13"/>
      <c r="U131" s="9"/>
      <c r="V131" s="13"/>
      <c r="W131" s="9">
        <v>0</v>
      </c>
      <c r="X131" s="9" t="str">
        <f t="shared" si="14"/>
        <v/>
      </c>
      <c r="Y131" s="9"/>
      <c r="Z131" s="9"/>
      <c r="AA131" s="13"/>
      <c r="AB131" s="13"/>
      <c r="AC131" s="13"/>
      <c r="AD131" s="9"/>
      <c r="AE131" s="9"/>
      <c r="AF131" s="9"/>
      <c r="AG131" s="9"/>
      <c r="AH131" s="9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5">
        <f t="shared" si="9"/>
        <v>0</v>
      </c>
    </row>
    <row r="132" spans="1:47" x14ac:dyDescent="0.25">
      <c r="A132" s="33">
        <v>124</v>
      </c>
      <c r="B132" s="34" t="str">
        <f t="shared" si="8"/>
        <v xml:space="preserve">       </v>
      </c>
      <c r="C132" s="32"/>
      <c r="D132" s="10"/>
      <c r="E132" s="9"/>
      <c r="F132" s="9"/>
      <c r="G132" s="11"/>
      <c r="H132" s="11"/>
      <c r="I132" s="9"/>
      <c r="J132" s="12"/>
      <c r="K132" s="9"/>
      <c r="L132" s="9"/>
      <c r="M132" s="13"/>
      <c r="N132" s="9"/>
      <c r="O132" s="9">
        <v>2025</v>
      </c>
      <c r="P132" s="9">
        <v>177</v>
      </c>
      <c r="Q132" s="9"/>
      <c r="R132" s="9"/>
      <c r="S132" s="13" t="s">
        <v>180</v>
      </c>
      <c r="T132" s="13"/>
      <c r="U132" s="9"/>
      <c r="V132" s="13"/>
      <c r="W132" s="9">
        <v>0</v>
      </c>
      <c r="X132" s="9" t="str">
        <f t="shared" si="14"/>
        <v/>
      </c>
      <c r="Y132" s="9"/>
      <c r="Z132" s="9"/>
      <c r="AA132" s="13"/>
      <c r="AB132" s="13"/>
      <c r="AC132" s="13"/>
      <c r="AD132" s="9"/>
      <c r="AE132" s="9"/>
      <c r="AF132" s="9"/>
      <c r="AG132" s="9"/>
      <c r="AH132" s="9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5">
        <f t="shared" si="9"/>
        <v>0</v>
      </c>
    </row>
    <row r="133" spans="1:47" x14ac:dyDescent="0.25">
      <c r="A133" s="33">
        <v>125</v>
      </c>
      <c r="B133" s="34" t="str">
        <f t="shared" si="8"/>
        <v xml:space="preserve">       </v>
      </c>
      <c r="C133" s="32"/>
      <c r="D133" s="10"/>
      <c r="E133" s="9"/>
      <c r="F133" s="9"/>
      <c r="G133" s="11"/>
      <c r="H133" s="11"/>
      <c r="I133" s="9"/>
      <c r="J133" s="12"/>
      <c r="K133" s="9"/>
      <c r="L133" s="9"/>
      <c r="M133" s="13"/>
      <c r="N133" s="9"/>
      <c r="O133" s="9">
        <v>2025</v>
      </c>
      <c r="P133" s="9">
        <v>177</v>
      </c>
      <c r="Q133" s="9"/>
      <c r="R133" s="9"/>
      <c r="S133" s="13" t="s">
        <v>180</v>
      </c>
      <c r="T133" s="13"/>
      <c r="U133" s="9"/>
      <c r="V133" s="13"/>
      <c r="W133" s="9">
        <v>0</v>
      </c>
      <c r="X133" s="9" t="str">
        <f t="shared" si="14"/>
        <v/>
      </c>
      <c r="Y133" s="9"/>
      <c r="Z133" s="9"/>
      <c r="AA133" s="13"/>
      <c r="AB133" s="13"/>
      <c r="AC133" s="13"/>
      <c r="AD133" s="9"/>
      <c r="AE133" s="9"/>
      <c r="AF133" s="9"/>
      <c r="AG133" s="9"/>
      <c r="AH133" s="9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5">
        <f t="shared" si="9"/>
        <v>0</v>
      </c>
    </row>
    <row r="134" spans="1:47" x14ac:dyDescent="0.25">
      <c r="A134" s="33">
        <v>126</v>
      </c>
      <c r="B134" s="34" t="str">
        <f t="shared" si="8"/>
        <v xml:space="preserve">       </v>
      </c>
      <c r="C134" s="32"/>
      <c r="D134" s="10"/>
      <c r="E134" s="9"/>
      <c r="F134" s="9"/>
      <c r="G134" s="11"/>
      <c r="H134" s="11"/>
      <c r="I134" s="9"/>
      <c r="J134" s="12"/>
      <c r="K134" s="9"/>
      <c r="L134" s="9"/>
      <c r="M134" s="13"/>
      <c r="N134" s="9"/>
      <c r="O134" s="9">
        <v>2025</v>
      </c>
      <c r="P134" s="9">
        <v>177</v>
      </c>
      <c r="Q134" s="9"/>
      <c r="R134" s="9"/>
      <c r="S134" s="13" t="s">
        <v>180</v>
      </c>
      <c r="T134" s="13"/>
      <c r="U134" s="9"/>
      <c r="V134" s="13"/>
      <c r="W134" s="9">
        <v>0</v>
      </c>
      <c r="X134" s="9" t="str">
        <f t="shared" si="14"/>
        <v/>
      </c>
      <c r="Y134" s="9"/>
      <c r="Z134" s="9"/>
      <c r="AA134" s="13"/>
      <c r="AB134" s="13"/>
      <c r="AC134" s="13"/>
      <c r="AD134" s="9"/>
      <c r="AE134" s="9"/>
      <c r="AF134" s="9"/>
      <c r="AG134" s="9"/>
      <c r="AH134" s="9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5">
        <f t="shared" si="9"/>
        <v>0</v>
      </c>
    </row>
    <row r="135" spans="1:47" x14ac:dyDescent="0.25">
      <c r="A135" s="33">
        <v>127</v>
      </c>
      <c r="B135" s="34" t="str">
        <f t="shared" si="8"/>
        <v xml:space="preserve">       </v>
      </c>
      <c r="C135" s="32"/>
      <c r="D135" s="10"/>
      <c r="E135" s="9"/>
      <c r="F135" s="9"/>
      <c r="G135" s="11"/>
      <c r="H135" s="11"/>
      <c r="I135" s="9"/>
      <c r="J135" s="12"/>
      <c r="K135" s="9"/>
      <c r="L135" s="9"/>
      <c r="M135" s="13"/>
      <c r="N135" s="9"/>
      <c r="O135" s="9">
        <v>2025</v>
      </c>
      <c r="P135" s="9">
        <v>177</v>
      </c>
      <c r="Q135" s="9"/>
      <c r="R135" s="9"/>
      <c r="S135" s="13" t="s">
        <v>180</v>
      </c>
      <c r="T135" s="13"/>
      <c r="U135" s="9"/>
      <c r="V135" s="13"/>
      <c r="W135" s="9">
        <v>0</v>
      </c>
      <c r="X135" s="9" t="str">
        <f t="shared" si="14"/>
        <v/>
      </c>
      <c r="Y135" s="9"/>
      <c r="Z135" s="9"/>
      <c r="AA135" s="13"/>
      <c r="AB135" s="13"/>
      <c r="AC135" s="13"/>
      <c r="AD135" s="9"/>
      <c r="AE135" s="9"/>
      <c r="AF135" s="9"/>
      <c r="AG135" s="9"/>
      <c r="AH135" s="9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5">
        <f t="shared" si="9"/>
        <v>0</v>
      </c>
    </row>
    <row r="136" spans="1:47" x14ac:dyDescent="0.25">
      <c r="A136" s="33">
        <v>128</v>
      </c>
      <c r="B136" s="34" t="str">
        <f t="shared" si="8"/>
        <v xml:space="preserve">       </v>
      </c>
      <c r="C136" s="32"/>
      <c r="D136" s="10"/>
      <c r="E136" s="9"/>
      <c r="F136" s="9"/>
      <c r="G136" s="11"/>
      <c r="H136" s="11"/>
      <c r="I136" s="9"/>
      <c r="J136" s="12"/>
      <c r="K136" s="9"/>
      <c r="L136" s="9"/>
      <c r="M136" s="13"/>
      <c r="N136" s="9"/>
      <c r="O136" s="9">
        <v>2025</v>
      </c>
      <c r="P136" s="9">
        <v>177</v>
      </c>
      <c r="Q136" s="9"/>
      <c r="R136" s="9"/>
      <c r="S136" s="13" t="s">
        <v>180</v>
      </c>
      <c r="T136" s="13"/>
      <c r="U136" s="9"/>
      <c r="V136" s="13"/>
      <c r="W136" s="9">
        <v>0</v>
      </c>
      <c r="X136" s="9" t="str">
        <f t="shared" si="14"/>
        <v/>
      </c>
      <c r="Y136" s="9"/>
      <c r="Z136" s="9"/>
      <c r="AA136" s="13"/>
      <c r="AB136" s="13"/>
      <c r="AC136" s="13"/>
      <c r="AD136" s="9"/>
      <c r="AE136" s="9"/>
      <c r="AF136" s="9"/>
      <c r="AG136" s="9"/>
      <c r="AH136" s="9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5">
        <f t="shared" si="9"/>
        <v>0</v>
      </c>
    </row>
    <row r="137" spans="1:47" x14ac:dyDescent="0.25">
      <c r="A137" s="33">
        <v>129</v>
      </c>
      <c r="B137" s="34" t="str">
        <f t="shared" ref="B137:B191" si="18">+CONCATENATE(MID(Q137,1,4)," ",MID(R137,1,2)," ",T137," ",V137," ",Y137," ",AA137," ",AB137," ",AC137)</f>
        <v xml:space="preserve">       </v>
      </c>
      <c r="C137" s="32"/>
      <c r="D137" s="10"/>
      <c r="E137" s="9"/>
      <c r="F137" s="9"/>
      <c r="G137" s="11"/>
      <c r="H137" s="11"/>
      <c r="I137" s="9"/>
      <c r="J137" s="12"/>
      <c r="K137" s="9"/>
      <c r="L137" s="9"/>
      <c r="M137" s="13"/>
      <c r="N137" s="9"/>
      <c r="O137" s="9">
        <v>2025</v>
      </c>
      <c r="P137" s="9">
        <v>177</v>
      </c>
      <c r="Q137" s="9"/>
      <c r="R137" s="9"/>
      <c r="S137" s="13" t="s">
        <v>180</v>
      </c>
      <c r="T137" s="13"/>
      <c r="U137" s="9"/>
      <c r="V137" s="13"/>
      <c r="W137" s="9">
        <v>0</v>
      </c>
      <c r="X137" s="9" t="str">
        <f t="shared" ref="X137:X191" si="19">+MID(Y137,1,2)</f>
        <v/>
      </c>
      <c r="Y137" s="9"/>
      <c r="Z137" s="9"/>
      <c r="AA137" s="13"/>
      <c r="AB137" s="13"/>
      <c r="AC137" s="13"/>
      <c r="AD137" s="9"/>
      <c r="AE137" s="9"/>
      <c r="AF137" s="9"/>
      <c r="AG137" s="9"/>
      <c r="AH137" s="9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5">
        <f t="shared" ref="AU137:AU191" si="20">+SUM(AI137:AT137)</f>
        <v>0</v>
      </c>
    </row>
    <row r="138" spans="1:47" x14ac:dyDescent="0.25">
      <c r="A138" s="33">
        <v>130</v>
      </c>
      <c r="B138" s="34" t="str">
        <f t="shared" si="18"/>
        <v xml:space="preserve">       </v>
      </c>
      <c r="C138" s="32"/>
      <c r="D138" s="10"/>
      <c r="E138" s="9"/>
      <c r="F138" s="9"/>
      <c r="G138" s="11"/>
      <c r="H138" s="11"/>
      <c r="I138" s="9"/>
      <c r="J138" s="12"/>
      <c r="K138" s="9"/>
      <c r="L138" s="9"/>
      <c r="M138" s="13"/>
      <c r="N138" s="9"/>
      <c r="O138" s="9">
        <v>2025</v>
      </c>
      <c r="P138" s="9">
        <v>177</v>
      </c>
      <c r="Q138" s="9"/>
      <c r="R138" s="9"/>
      <c r="S138" s="13" t="s">
        <v>180</v>
      </c>
      <c r="T138" s="13"/>
      <c r="U138" s="9"/>
      <c r="V138" s="13"/>
      <c r="W138" s="9">
        <v>0</v>
      </c>
      <c r="X138" s="9" t="str">
        <f t="shared" si="19"/>
        <v/>
      </c>
      <c r="Y138" s="9"/>
      <c r="Z138" s="9"/>
      <c r="AA138" s="13"/>
      <c r="AB138" s="13"/>
      <c r="AC138" s="13"/>
      <c r="AD138" s="9"/>
      <c r="AE138" s="9"/>
      <c r="AF138" s="9"/>
      <c r="AG138" s="9"/>
      <c r="AH138" s="9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5">
        <f t="shared" si="20"/>
        <v>0</v>
      </c>
    </row>
    <row r="139" spans="1:47" x14ac:dyDescent="0.25">
      <c r="A139" s="33">
        <v>131</v>
      </c>
      <c r="B139" s="34" t="str">
        <f t="shared" si="18"/>
        <v xml:space="preserve">       </v>
      </c>
      <c r="C139" s="32"/>
      <c r="D139" s="10"/>
      <c r="E139" s="9"/>
      <c r="F139" s="9"/>
      <c r="G139" s="11"/>
      <c r="H139" s="11"/>
      <c r="I139" s="9"/>
      <c r="J139" s="12"/>
      <c r="K139" s="9"/>
      <c r="L139" s="9"/>
      <c r="M139" s="13"/>
      <c r="N139" s="9"/>
      <c r="O139" s="9">
        <v>2025</v>
      </c>
      <c r="P139" s="9">
        <v>177</v>
      </c>
      <c r="Q139" s="9"/>
      <c r="R139" s="9"/>
      <c r="S139" s="13" t="s">
        <v>180</v>
      </c>
      <c r="T139" s="13"/>
      <c r="U139" s="9"/>
      <c r="V139" s="13"/>
      <c r="W139" s="9">
        <v>0</v>
      </c>
      <c r="X139" s="9" t="str">
        <f t="shared" si="19"/>
        <v/>
      </c>
      <c r="Y139" s="9"/>
      <c r="Z139" s="9"/>
      <c r="AA139" s="13"/>
      <c r="AB139" s="13"/>
      <c r="AC139" s="13"/>
      <c r="AD139" s="9"/>
      <c r="AE139" s="9"/>
      <c r="AF139" s="9"/>
      <c r="AG139" s="9"/>
      <c r="AH139" s="9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5">
        <f t="shared" si="20"/>
        <v>0</v>
      </c>
    </row>
    <row r="140" spans="1:47" x14ac:dyDescent="0.25">
      <c r="A140" s="33">
        <v>132</v>
      </c>
      <c r="B140" s="34" t="str">
        <f t="shared" si="18"/>
        <v xml:space="preserve">       </v>
      </c>
      <c r="C140" s="32"/>
      <c r="D140" s="10"/>
      <c r="E140" s="9"/>
      <c r="F140" s="9"/>
      <c r="G140" s="11"/>
      <c r="H140" s="11"/>
      <c r="I140" s="9"/>
      <c r="J140" s="12"/>
      <c r="K140" s="9"/>
      <c r="L140" s="9"/>
      <c r="M140" s="13"/>
      <c r="N140" s="9"/>
      <c r="O140" s="9">
        <v>2025</v>
      </c>
      <c r="P140" s="9">
        <v>177</v>
      </c>
      <c r="Q140" s="9"/>
      <c r="R140" s="9"/>
      <c r="S140" s="13" t="s">
        <v>180</v>
      </c>
      <c r="T140" s="13"/>
      <c r="U140" s="9"/>
      <c r="V140" s="13"/>
      <c r="W140" s="9">
        <v>0</v>
      </c>
      <c r="X140" s="9" t="str">
        <f t="shared" si="19"/>
        <v/>
      </c>
      <c r="Y140" s="9"/>
      <c r="Z140" s="9"/>
      <c r="AA140" s="13"/>
      <c r="AB140" s="13"/>
      <c r="AC140" s="13"/>
      <c r="AD140" s="9"/>
      <c r="AE140" s="9"/>
      <c r="AF140" s="9"/>
      <c r="AG140" s="9"/>
      <c r="AH140" s="9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5">
        <f t="shared" si="20"/>
        <v>0</v>
      </c>
    </row>
    <row r="141" spans="1:47" x14ac:dyDescent="0.25">
      <c r="A141" s="33">
        <v>133</v>
      </c>
      <c r="B141" s="34" t="str">
        <f t="shared" si="18"/>
        <v xml:space="preserve">       </v>
      </c>
      <c r="C141" s="32"/>
      <c r="D141" s="10"/>
      <c r="E141" s="9"/>
      <c r="F141" s="9"/>
      <c r="G141" s="11"/>
      <c r="H141" s="11"/>
      <c r="I141" s="9"/>
      <c r="J141" s="12"/>
      <c r="K141" s="9"/>
      <c r="L141" s="9"/>
      <c r="M141" s="13"/>
      <c r="N141" s="9"/>
      <c r="O141" s="9">
        <v>2025</v>
      </c>
      <c r="P141" s="9">
        <v>177</v>
      </c>
      <c r="Q141" s="9"/>
      <c r="R141" s="9"/>
      <c r="S141" s="13" t="s">
        <v>180</v>
      </c>
      <c r="T141" s="13"/>
      <c r="U141" s="9"/>
      <c r="V141" s="13"/>
      <c r="W141" s="9">
        <v>0</v>
      </c>
      <c r="X141" s="9" t="str">
        <f t="shared" si="19"/>
        <v/>
      </c>
      <c r="Y141" s="9"/>
      <c r="Z141" s="9"/>
      <c r="AA141" s="13"/>
      <c r="AB141" s="13"/>
      <c r="AC141" s="13"/>
      <c r="AD141" s="9"/>
      <c r="AE141" s="9"/>
      <c r="AF141" s="9"/>
      <c r="AG141" s="9"/>
      <c r="AH141" s="9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5">
        <f t="shared" si="20"/>
        <v>0</v>
      </c>
    </row>
    <row r="142" spans="1:47" x14ac:dyDescent="0.25">
      <c r="A142" s="33">
        <v>134</v>
      </c>
      <c r="B142" s="34" t="str">
        <f t="shared" si="18"/>
        <v xml:space="preserve">       </v>
      </c>
      <c r="C142" s="32"/>
      <c r="D142" s="10"/>
      <c r="E142" s="9"/>
      <c r="F142" s="9"/>
      <c r="G142" s="11"/>
      <c r="H142" s="11"/>
      <c r="I142" s="9"/>
      <c r="J142" s="12"/>
      <c r="K142" s="9"/>
      <c r="L142" s="9"/>
      <c r="M142" s="13"/>
      <c r="N142" s="9"/>
      <c r="O142" s="9">
        <v>2025</v>
      </c>
      <c r="P142" s="9">
        <v>177</v>
      </c>
      <c r="Q142" s="9"/>
      <c r="R142" s="9"/>
      <c r="S142" s="13" t="s">
        <v>180</v>
      </c>
      <c r="T142" s="13"/>
      <c r="U142" s="9"/>
      <c r="V142" s="13"/>
      <c r="W142" s="9">
        <v>0</v>
      </c>
      <c r="X142" s="9" t="str">
        <f t="shared" si="19"/>
        <v/>
      </c>
      <c r="Y142" s="9"/>
      <c r="Z142" s="9"/>
      <c r="AA142" s="13"/>
      <c r="AB142" s="13"/>
      <c r="AC142" s="13"/>
      <c r="AD142" s="9"/>
      <c r="AE142" s="9"/>
      <c r="AF142" s="9"/>
      <c r="AG142" s="9"/>
      <c r="AH142" s="9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5">
        <f t="shared" si="20"/>
        <v>0</v>
      </c>
    </row>
    <row r="143" spans="1:47" x14ac:dyDescent="0.25">
      <c r="A143" s="33">
        <v>135</v>
      </c>
      <c r="B143" s="34" t="str">
        <f t="shared" si="18"/>
        <v xml:space="preserve">       </v>
      </c>
      <c r="C143" s="32"/>
      <c r="D143" s="10"/>
      <c r="E143" s="9"/>
      <c r="F143" s="9"/>
      <c r="G143" s="11"/>
      <c r="H143" s="11"/>
      <c r="I143" s="9"/>
      <c r="J143" s="12"/>
      <c r="K143" s="9"/>
      <c r="L143" s="9"/>
      <c r="M143" s="13"/>
      <c r="N143" s="9"/>
      <c r="O143" s="9">
        <v>2025</v>
      </c>
      <c r="P143" s="9">
        <v>177</v>
      </c>
      <c r="Q143" s="9"/>
      <c r="R143" s="9"/>
      <c r="S143" s="13" t="s">
        <v>180</v>
      </c>
      <c r="T143" s="13"/>
      <c r="U143" s="9"/>
      <c r="V143" s="13"/>
      <c r="W143" s="9">
        <v>0</v>
      </c>
      <c r="X143" s="9" t="str">
        <f t="shared" si="19"/>
        <v/>
      </c>
      <c r="Y143" s="9"/>
      <c r="Z143" s="9"/>
      <c r="AA143" s="13"/>
      <c r="AB143" s="13"/>
      <c r="AC143" s="13"/>
      <c r="AD143" s="9"/>
      <c r="AE143" s="9"/>
      <c r="AF143" s="9"/>
      <c r="AG143" s="9"/>
      <c r="AH143" s="9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5">
        <f t="shared" si="20"/>
        <v>0</v>
      </c>
    </row>
    <row r="144" spans="1:47" x14ac:dyDescent="0.25">
      <c r="A144" s="33">
        <v>136</v>
      </c>
      <c r="B144" s="34" t="str">
        <f t="shared" si="18"/>
        <v xml:space="preserve">       </v>
      </c>
      <c r="C144" s="32"/>
      <c r="D144" s="10"/>
      <c r="E144" s="9"/>
      <c r="F144" s="9"/>
      <c r="G144" s="11"/>
      <c r="H144" s="11"/>
      <c r="I144" s="9"/>
      <c r="J144" s="12"/>
      <c r="K144" s="9"/>
      <c r="L144" s="9"/>
      <c r="M144" s="13"/>
      <c r="N144" s="9"/>
      <c r="O144" s="9">
        <v>2025</v>
      </c>
      <c r="P144" s="9">
        <v>177</v>
      </c>
      <c r="Q144" s="9"/>
      <c r="R144" s="9"/>
      <c r="S144" s="13" t="s">
        <v>180</v>
      </c>
      <c r="T144" s="13"/>
      <c r="U144" s="9"/>
      <c r="V144" s="13"/>
      <c r="W144" s="9">
        <v>0</v>
      </c>
      <c r="X144" s="9" t="str">
        <f t="shared" si="19"/>
        <v/>
      </c>
      <c r="Y144" s="9"/>
      <c r="Z144" s="9"/>
      <c r="AA144" s="13"/>
      <c r="AB144" s="13"/>
      <c r="AC144" s="13"/>
      <c r="AD144" s="9"/>
      <c r="AE144" s="9"/>
      <c r="AF144" s="9"/>
      <c r="AG144" s="9"/>
      <c r="AH144" s="9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5">
        <f t="shared" si="20"/>
        <v>0</v>
      </c>
    </row>
    <row r="145" spans="1:47" x14ac:dyDescent="0.25">
      <c r="A145" s="33">
        <v>137</v>
      </c>
      <c r="B145" s="34" t="str">
        <f t="shared" si="18"/>
        <v xml:space="preserve">       </v>
      </c>
      <c r="C145" s="32"/>
      <c r="D145" s="10"/>
      <c r="E145" s="9"/>
      <c r="F145" s="9"/>
      <c r="G145" s="11"/>
      <c r="H145" s="11"/>
      <c r="I145" s="9"/>
      <c r="J145" s="12"/>
      <c r="K145" s="9"/>
      <c r="L145" s="9"/>
      <c r="M145" s="13"/>
      <c r="N145" s="9"/>
      <c r="O145" s="9">
        <v>2025</v>
      </c>
      <c r="P145" s="9">
        <v>177</v>
      </c>
      <c r="Q145" s="9"/>
      <c r="R145" s="9"/>
      <c r="S145" s="13" t="s">
        <v>180</v>
      </c>
      <c r="T145" s="13"/>
      <c r="U145" s="9"/>
      <c r="V145" s="13"/>
      <c r="W145" s="9">
        <v>0</v>
      </c>
      <c r="X145" s="9" t="str">
        <f t="shared" si="19"/>
        <v/>
      </c>
      <c r="Y145" s="9"/>
      <c r="Z145" s="9"/>
      <c r="AA145" s="13"/>
      <c r="AB145" s="13"/>
      <c r="AC145" s="13"/>
      <c r="AD145" s="9"/>
      <c r="AE145" s="9"/>
      <c r="AF145" s="9"/>
      <c r="AG145" s="9"/>
      <c r="AH145" s="9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5">
        <f t="shared" si="20"/>
        <v>0</v>
      </c>
    </row>
    <row r="146" spans="1:47" x14ac:dyDescent="0.25">
      <c r="A146" s="33">
        <v>138</v>
      </c>
      <c r="B146" s="34" t="str">
        <f t="shared" si="18"/>
        <v xml:space="preserve">       </v>
      </c>
      <c r="C146" s="32"/>
      <c r="D146" s="10"/>
      <c r="E146" s="9"/>
      <c r="F146" s="9"/>
      <c r="G146" s="11"/>
      <c r="H146" s="11"/>
      <c r="I146" s="9"/>
      <c r="J146" s="12"/>
      <c r="K146" s="9"/>
      <c r="L146" s="9"/>
      <c r="M146" s="13"/>
      <c r="N146" s="9"/>
      <c r="O146" s="9">
        <v>2025</v>
      </c>
      <c r="P146" s="9">
        <v>177</v>
      </c>
      <c r="Q146" s="9"/>
      <c r="R146" s="9"/>
      <c r="S146" s="13" t="s">
        <v>180</v>
      </c>
      <c r="T146" s="13"/>
      <c r="U146" s="9"/>
      <c r="V146" s="13"/>
      <c r="W146" s="9">
        <v>0</v>
      </c>
      <c r="X146" s="9" t="str">
        <f t="shared" si="19"/>
        <v/>
      </c>
      <c r="Y146" s="9"/>
      <c r="Z146" s="9"/>
      <c r="AA146" s="13"/>
      <c r="AB146" s="13"/>
      <c r="AC146" s="13"/>
      <c r="AD146" s="9"/>
      <c r="AE146" s="9"/>
      <c r="AF146" s="9"/>
      <c r="AG146" s="9"/>
      <c r="AH146" s="9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5">
        <f t="shared" si="20"/>
        <v>0</v>
      </c>
    </row>
    <row r="147" spans="1:47" x14ac:dyDescent="0.25">
      <c r="A147" s="33">
        <v>139</v>
      </c>
      <c r="B147" s="34" t="str">
        <f t="shared" si="18"/>
        <v xml:space="preserve">       </v>
      </c>
      <c r="C147" s="32"/>
      <c r="D147" s="10"/>
      <c r="E147" s="9"/>
      <c r="F147" s="9"/>
      <c r="G147" s="11"/>
      <c r="H147" s="11"/>
      <c r="I147" s="9"/>
      <c r="J147" s="12"/>
      <c r="K147" s="9"/>
      <c r="L147" s="9"/>
      <c r="M147" s="13"/>
      <c r="N147" s="9"/>
      <c r="O147" s="9">
        <v>2025</v>
      </c>
      <c r="P147" s="9">
        <v>177</v>
      </c>
      <c r="Q147" s="9"/>
      <c r="R147" s="9"/>
      <c r="S147" s="13" t="s">
        <v>180</v>
      </c>
      <c r="T147" s="13"/>
      <c r="U147" s="9"/>
      <c r="V147" s="13"/>
      <c r="W147" s="9">
        <v>0</v>
      </c>
      <c r="X147" s="9" t="str">
        <f t="shared" si="19"/>
        <v/>
      </c>
      <c r="Y147" s="9"/>
      <c r="Z147" s="9"/>
      <c r="AA147" s="13"/>
      <c r="AB147" s="13"/>
      <c r="AC147" s="13"/>
      <c r="AD147" s="9"/>
      <c r="AE147" s="9"/>
      <c r="AF147" s="9"/>
      <c r="AG147" s="9"/>
      <c r="AH147" s="9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5">
        <f t="shared" si="20"/>
        <v>0</v>
      </c>
    </row>
    <row r="148" spans="1:47" x14ac:dyDescent="0.25">
      <c r="A148" s="33">
        <v>140</v>
      </c>
      <c r="B148" s="34" t="str">
        <f t="shared" si="18"/>
        <v xml:space="preserve">       </v>
      </c>
      <c r="C148" s="32"/>
      <c r="D148" s="10"/>
      <c r="E148" s="9"/>
      <c r="F148" s="9"/>
      <c r="G148" s="11"/>
      <c r="H148" s="11"/>
      <c r="I148" s="9"/>
      <c r="J148" s="12"/>
      <c r="K148" s="9"/>
      <c r="L148" s="9"/>
      <c r="M148" s="13"/>
      <c r="N148" s="9"/>
      <c r="O148" s="9">
        <v>2025</v>
      </c>
      <c r="P148" s="9">
        <v>177</v>
      </c>
      <c r="Q148" s="9"/>
      <c r="R148" s="9"/>
      <c r="S148" s="13" t="s">
        <v>180</v>
      </c>
      <c r="T148" s="13"/>
      <c r="U148" s="9"/>
      <c r="V148" s="13"/>
      <c r="W148" s="9">
        <v>0</v>
      </c>
      <c r="X148" s="9" t="str">
        <f t="shared" si="19"/>
        <v/>
      </c>
      <c r="Y148" s="9"/>
      <c r="Z148" s="9"/>
      <c r="AA148" s="13"/>
      <c r="AB148" s="13"/>
      <c r="AC148" s="13"/>
      <c r="AD148" s="9"/>
      <c r="AE148" s="9"/>
      <c r="AF148" s="9"/>
      <c r="AG148" s="9"/>
      <c r="AH148" s="9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5">
        <f t="shared" si="20"/>
        <v>0</v>
      </c>
    </row>
    <row r="149" spans="1:47" x14ac:dyDescent="0.25">
      <c r="A149" s="33">
        <v>141</v>
      </c>
      <c r="B149" s="34" t="str">
        <f t="shared" si="18"/>
        <v xml:space="preserve">       </v>
      </c>
      <c r="C149" s="32"/>
      <c r="D149" s="10"/>
      <c r="E149" s="9"/>
      <c r="F149" s="9"/>
      <c r="G149" s="11"/>
      <c r="H149" s="11"/>
      <c r="I149" s="9"/>
      <c r="J149" s="12"/>
      <c r="K149" s="9"/>
      <c r="L149" s="9"/>
      <c r="M149" s="13"/>
      <c r="N149" s="9"/>
      <c r="O149" s="9">
        <v>2025</v>
      </c>
      <c r="P149" s="9">
        <v>177</v>
      </c>
      <c r="Q149" s="9"/>
      <c r="R149" s="9"/>
      <c r="S149" s="13" t="s">
        <v>180</v>
      </c>
      <c r="T149" s="13"/>
      <c r="U149" s="9"/>
      <c r="V149" s="13"/>
      <c r="W149" s="9">
        <v>0</v>
      </c>
      <c r="X149" s="9" t="str">
        <f t="shared" si="19"/>
        <v/>
      </c>
      <c r="Y149" s="9"/>
      <c r="Z149" s="9"/>
      <c r="AA149" s="13"/>
      <c r="AB149" s="13"/>
      <c r="AC149" s="13"/>
      <c r="AD149" s="9"/>
      <c r="AE149" s="9"/>
      <c r="AF149" s="9"/>
      <c r="AG149" s="9"/>
      <c r="AH149" s="9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5">
        <f t="shared" si="20"/>
        <v>0</v>
      </c>
    </row>
    <row r="150" spans="1:47" x14ac:dyDescent="0.25">
      <c r="A150" s="33">
        <v>142</v>
      </c>
      <c r="B150" s="34" t="str">
        <f t="shared" si="18"/>
        <v xml:space="preserve">       </v>
      </c>
      <c r="C150" s="32"/>
      <c r="D150" s="10"/>
      <c r="E150" s="9"/>
      <c r="F150" s="9"/>
      <c r="G150" s="11"/>
      <c r="H150" s="11"/>
      <c r="I150" s="9"/>
      <c r="J150" s="12"/>
      <c r="K150" s="9"/>
      <c r="L150" s="9"/>
      <c r="M150" s="13"/>
      <c r="N150" s="9"/>
      <c r="O150" s="9">
        <v>2025</v>
      </c>
      <c r="P150" s="9">
        <v>177</v>
      </c>
      <c r="Q150" s="9"/>
      <c r="R150" s="9"/>
      <c r="S150" s="13" t="s">
        <v>180</v>
      </c>
      <c r="T150" s="13"/>
      <c r="U150" s="9"/>
      <c r="V150" s="13"/>
      <c r="W150" s="9">
        <v>0</v>
      </c>
      <c r="X150" s="9" t="str">
        <f t="shared" si="19"/>
        <v/>
      </c>
      <c r="Y150" s="9"/>
      <c r="Z150" s="9"/>
      <c r="AA150" s="13"/>
      <c r="AB150" s="13"/>
      <c r="AC150" s="13"/>
      <c r="AD150" s="9"/>
      <c r="AE150" s="9"/>
      <c r="AF150" s="9"/>
      <c r="AG150" s="9"/>
      <c r="AH150" s="9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5">
        <f t="shared" si="20"/>
        <v>0</v>
      </c>
    </row>
    <row r="151" spans="1:47" x14ac:dyDescent="0.25">
      <c r="A151" s="33">
        <v>143</v>
      </c>
      <c r="B151" s="34" t="str">
        <f t="shared" si="18"/>
        <v xml:space="preserve">       </v>
      </c>
      <c r="C151" s="32"/>
      <c r="D151" s="10"/>
      <c r="E151" s="9"/>
      <c r="F151" s="9"/>
      <c r="G151" s="11"/>
      <c r="H151" s="11"/>
      <c r="I151" s="9"/>
      <c r="J151" s="12"/>
      <c r="K151" s="9"/>
      <c r="L151" s="9"/>
      <c r="M151" s="13"/>
      <c r="N151" s="9"/>
      <c r="O151" s="9">
        <v>2025</v>
      </c>
      <c r="P151" s="9">
        <v>177</v>
      </c>
      <c r="Q151" s="9"/>
      <c r="R151" s="9"/>
      <c r="S151" s="13" t="s">
        <v>180</v>
      </c>
      <c r="T151" s="13"/>
      <c r="U151" s="9"/>
      <c r="V151" s="13"/>
      <c r="W151" s="9">
        <v>0</v>
      </c>
      <c r="X151" s="9" t="str">
        <f t="shared" si="19"/>
        <v/>
      </c>
      <c r="Y151" s="9"/>
      <c r="Z151" s="9"/>
      <c r="AA151" s="13"/>
      <c r="AB151" s="13"/>
      <c r="AC151" s="13"/>
      <c r="AD151" s="9"/>
      <c r="AE151" s="9"/>
      <c r="AF151" s="9"/>
      <c r="AG151" s="9"/>
      <c r="AH151" s="9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5">
        <f t="shared" si="20"/>
        <v>0</v>
      </c>
    </row>
    <row r="152" spans="1:47" x14ac:dyDescent="0.25">
      <c r="A152" s="33">
        <v>144</v>
      </c>
      <c r="B152" s="34" t="str">
        <f t="shared" si="18"/>
        <v xml:space="preserve">       </v>
      </c>
      <c r="C152" s="32"/>
      <c r="D152" s="10"/>
      <c r="E152" s="9"/>
      <c r="F152" s="9"/>
      <c r="G152" s="11"/>
      <c r="H152" s="11"/>
      <c r="I152" s="9"/>
      <c r="J152" s="12"/>
      <c r="K152" s="9"/>
      <c r="L152" s="9"/>
      <c r="M152" s="13"/>
      <c r="N152" s="9"/>
      <c r="O152" s="9">
        <v>2025</v>
      </c>
      <c r="P152" s="9">
        <v>177</v>
      </c>
      <c r="Q152" s="9"/>
      <c r="R152" s="9"/>
      <c r="S152" s="13" t="s">
        <v>180</v>
      </c>
      <c r="T152" s="13"/>
      <c r="U152" s="9"/>
      <c r="V152" s="13"/>
      <c r="W152" s="9">
        <v>0</v>
      </c>
      <c r="X152" s="9" t="str">
        <f t="shared" si="19"/>
        <v/>
      </c>
      <c r="Y152" s="9"/>
      <c r="Z152" s="9"/>
      <c r="AA152" s="13"/>
      <c r="AB152" s="13"/>
      <c r="AC152" s="13"/>
      <c r="AD152" s="9"/>
      <c r="AE152" s="9"/>
      <c r="AF152" s="9"/>
      <c r="AG152" s="9"/>
      <c r="AH152" s="9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5">
        <f t="shared" si="20"/>
        <v>0</v>
      </c>
    </row>
    <row r="153" spans="1:47" x14ac:dyDescent="0.25">
      <c r="A153" s="33">
        <v>145</v>
      </c>
      <c r="B153" s="34" t="str">
        <f t="shared" si="18"/>
        <v xml:space="preserve">       </v>
      </c>
      <c r="C153" s="32"/>
      <c r="D153" s="10"/>
      <c r="E153" s="9"/>
      <c r="F153" s="9"/>
      <c r="G153" s="11"/>
      <c r="H153" s="11"/>
      <c r="I153" s="9"/>
      <c r="J153" s="12"/>
      <c r="K153" s="9"/>
      <c r="L153" s="9"/>
      <c r="M153" s="13"/>
      <c r="N153" s="9"/>
      <c r="O153" s="9">
        <v>2025</v>
      </c>
      <c r="P153" s="9">
        <v>177</v>
      </c>
      <c r="Q153" s="9"/>
      <c r="R153" s="9"/>
      <c r="S153" s="13" t="s">
        <v>180</v>
      </c>
      <c r="T153" s="13"/>
      <c r="U153" s="9"/>
      <c r="V153" s="13"/>
      <c r="W153" s="9">
        <v>0</v>
      </c>
      <c r="X153" s="9" t="str">
        <f t="shared" si="19"/>
        <v/>
      </c>
      <c r="Y153" s="9"/>
      <c r="Z153" s="9"/>
      <c r="AA153" s="13"/>
      <c r="AB153" s="13"/>
      <c r="AC153" s="13"/>
      <c r="AD153" s="9"/>
      <c r="AE153" s="9"/>
      <c r="AF153" s="9"/>
      <c r="AG153" s="9"/>
      <c r="AH153" s="9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5">
        <f t="shared" si="20"/>
        <v>0</v>
      </c>
    </row>
    <row r="154" spans="1:47" x14ac:dyDescent="0.25">
      <c r="A154" s="33">
        <v>146</v>
      </c>
      <c r="B154" s="34" t="str">
        <f t="shared" si="18"/>
        <v xml:space="preserve">       </v>
      </c>
      <c r="C154" s="32"/>
      <c r="D154" s="10"/>
      <c r="E154" s="9"/>
      <c r="F154" s="9"/>
      <c r="G154" s="11"/>
      <c r="H154" s="11"/>
      <c r="I154" s="9"/>
      <c r="J154" s="12"/>
      <c r="K154" s="9"/>
      <c r="L154" s="9"/>
      <c r="M154" s="13"/>
      <c r="N154" s="9"/>
      <c r="O154" s="9">
        <v>2025</v>
      </c>
      <c r="P154" s="9">
        <v>177</v>
      </c>
      <c r="Q154" s="9"/>
      <c r="R154" s="9"/>
      <c r="S154" s="13" t="s">
        <v>180</v>
      </c>
      <c r="T154" s="13"/>
      <c r="U154" s="9"/>
      <c r="V154" s="13"/>
      <c r="W154" s="9">
        <v>0</v>
      </c>
      <c r="X154" s="9" t="str">
        <f t="shared" si="19"/>
        <v/>
      </c>
      <c r="Y154" s="9"/>
      <c r="Z154" s="9"/>
      <c r="AA154" s="13"/>
      <c r="AB154" s="13"/>
      <c r="AC154" s="13"/>
      <c r="AD154" s="9"/>
      <c r="AE154" s="9"/>
      <c r="AF154" s="9"/>
      <c r="AG154" s="9"/>
      <c r="AH154" s="9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5">
        <f t="shared" si="20"/>
        <v>0</v>
      </c>
    </row>
    <row r="155" spans="1:47" x14ac:dyDescent="0.25">
      <c r="A155" s="33">
        <v>147</v>
      </c>
      <c r="B155" s="34" t="str">
        <f t="shared" si="18"/>
        <v xml:space="preserve">       </v>
      </c>
      <c r="C155" s="32"/>
      <c r="D155" s="10"/>
      <c r="E155" s="9"/>
      <c r="F155" s="9"/>
      <c r="G155" s="11"/>
      <c r="H155" s="11"/>
      <c r="I155" s="9"/>
      <c r="J155" s="12"/>
      <c r="K155" s="9"/>
      <c r="L155" s="9"/>
      <c r="M155" s="13"/>
      <c r="N155" s="9"/>
      <c r="O155" s="9">
        <v>2025</v>
      </c>
      <c r="P155" s="9">
        <v>177</v>
      </c>
      <c r="Q155" s="9"/>
      <c r="R155" s="9"/>
      <c r="S155" s="13" t="s">
        <v>180</v>
      </c>
      <c r="T155" s="13"/>
      <c r="U155" s="9"/>
      <c r="V155" s="13"/>
      <c r="W155" s="9">
        <v>0</v>
      </c>
      <c r="X155" s="9" t="str">
        <f t="shared" si="19"/>
        <v/>
      </c>
      <c r="Y155" s="9"/>
      <c r="Z155" s="9"/>
      <c r="AA155" s="13"/>
      <c r="AB155" s="13"/>
      <c r="AC155" s="13"/>
      <c r="AD155" s="9"/>
      <c r="AE155" s="9"/>
      <c r="AF155" s="9"/>
      <c r="AG155" s="9"/>
      <c r="AH155" s="9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5">
        <f t="shared" si="20"/>
        <v>0</v>
      </c>
    </row>
    <row r="156" spans="1:47" x14ac:dyDescent="0.25">
      <c r="A156" s="33">
        <v>148</v>
      </c>
      <c r="B156" s="34" t="str">
        <f t="shared" si="18"/>
        <v xml:space="preserve">       </v>
      </c>
      <c r="C156" s="32"/>
      <c r="D156" s="10"/>
      <c r="E156" s="9"/>
      <c r="F156" s="9"/>
      <c r="G156" s="11"/>
      <c r="H156" s="11"/>
      <c r="I156" s="9"/>
      <c r="J156" s="12"/>
      <c r="K156" s="9"/>
      <c r="L156" s="9"/>
      <c r="M156" s="13"/>
      <c r="N156" s="9"/>
      <c r="O156" s="9">
        <v>2025</v>
      </c>
      <c r="P156" s="9">
        <v>177</v>
      </c>
      <c r="Q156" s="9"/>
      <c r="R156" s="9"/>
      <c r="S156" s="13" t="s">
        <v>180</v>
      </c>
      <c r="T156" s="13"/>
      <c r="U156" s="9"/>
      <c r="V156" s="13"/>
      <c r="W156" s="9">
        <v>0</v>
      </c>
      <c r="X156" s="9" t="str">
        <f t="shared" si="19"/>
        <v/>
      </c>
      <c r="Y156" s="9"/>
      <c r="Z156" s="9"/>
      <c r="AA156" s="13"/>
      <c r="AB156" s="13"/>
      <c r="AC156" s="13"/>
      <c r="AD156" s="9"/>
      <c r="AE156" s="9"/>
      <c r="AF156" s="9"/>
      <c r="AG156" s="9"/>
      <c r="AH156" s="9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5">
        <f t="shared" si="20"/>
        <v>0</v>
      </c>
    </row>
    <row r="157" spans="1:47" x14ac:dyDescent="0.25">
      <c r="A157" s="33">
        <v>149</v>
      </c>
      <c r="B157" s="34" t="str">
        <f t="shared" si="18"/>
        <v xml:space="preserve">       </v>
      </c>
      <c r="C157" s="32"/>
      <c r="D157" s="10"/>
      <c r="E157" s="9"/>
      <c r="F157" s="9"/>
      <c r="G157" s="11"/>
      <c r="H157" s="11"/>
      <c r="I157" s="9"/>
      <c r="J157" s="12"/>
      <c r="K157" s="9"/>
      <c r="L157" s="9"/>
      <c r="M157" s="13"/>
      <c r="N157" s="9"/>
      <c r="O157" s="9">
        <v>2025</v>
      </c>
      <c r="P157" s="9">
        <v>177</v>
      </c>
      <c r="Q157" s="9"/>
      <c r="R157" s="9"/>
      <c r="S157" s="13" t="s">
        <v>180</v>
      </c>
      <c r="T157" s="13"/>
      <c r="U157" s="9"/>
      <c r="V157" s="13"/>
      <c r="W157" s="9">
        <v>0</v>
      </c>
      <c r="X157" s="9" t="str">
        <f t="shared" si="19"/>
        <v/>
      </c>
      <c r="Y157" s="9"/>
      <c r="Z157" s="9"/>
      <c r="AA157" s="13"/>
      <c r="AB157" s="13"/>
      <c r="AC157" s="13"/>
      <c r="AD157" s="9"/>
      <c r="AE157" s="9"/>
      <c r="AF157" s="9"/>
      <c r="AG157" s="9"/>
      <c r="AH157" s="9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5">
        <f t="shared" si="20"/>
        <v>0</v>
      </c>
    </row>
    <row r="158" spans="1:47" x14ac:dyDescent="0.25">
      <c r="A158" s="33">
        <v>150</v>
      </c>
      <c r="B158" s="34" t="str">
        <f t="shared" si="18"/>
        <v xml:space="preserve">       </v>
      </c>
      <c r="C158" s="32"/>
      <c r="D158" s="10"/>
      <c r="E158" s="9"/>
      <c r="F158" s="9"/>
      <c r="G158" s="11"/>
      <c r="H158" s="11"/>
      <c r="I158" s="9"/>
      <c r="J158" s="12"/>
      <c r="K158" s="9"/>
      <c r="L158" s="9"/>
      <c r="M158" s="13"/>
      <c r="N158" s="9"/>
      <c r="O158" s="9">
        <v>2025</v>
      </c>
      <c r="P158" s="9">
        <v>177</v>
      </c>
      <c r="Q158" s="9"/>
      <c r="R158" s="9"/>
      <c r="S158" s="13" t="s">
        <v>180</v>
      </c>
      <c r="T158" s="13"/>
      <c r="U158" s="9"/>
      <c r="V158" s="13"/>
      <c r="W158" s="9">
        <v>0</v>
      </c>
      <c r="X158" s="9" t="str">
        <f t="shared" si="19"/>
        <v/>
      </c>
      <c r="Y158" s="9"/>
      <c r="Z158" s="9"/>
      <c r="AA158" s="13"/>
      <c r="AB158" s="13"/>
      <c r="AC158" s="13"/>
      <c r="AD158" s="9"/>
      <c r="AE158" s="9"/>
      <c r="AF158" s="9"/>
      <c r="AG158" s="9"/>
      <c r="AH158" s="9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5">
        <f t="shared" si="20"/>
        <v>0</v>
      </c>
    </row>
    <row r="159" spans="1:47" x14ac:dyDescent="0.25">
      <c r="A159" s="33">
        <v>151</v>
      </c>
      <c r="B159" s="34" t="str">
        <f t="shared" si="18"/>
        <v xml:space="preserve">       </v>
      </c>
      <c r="C159" s="32"/>
      <c r="D159" s="10"/>
      <c r="E159" s="9"/>
      <c r="F159" s="9"/>
      <c r="G159" s="11"/>
      <c r="H159" s="11"/>
      <c r="I159" s="9"/>
      <c r="J159" s="12"/>
      <c r="K159" s="9"/>
      <c r="L159" s="9"/>
      <c r="M159" s="13"/>
      <c r="N159" s="9"/>
      <c r="O159" s="9">
        <v>2025</v>
      </c>
      <c r="P159" s="9">
        <v>177</v>
      </c>
      <c r="Q159" s="9"/>
      <c r="R159" s="9"/>
      <c r="S159" s="13" t="s">
        <v>180</v>
      </c>
      <c r="T159" s="13"/>
      <c r="U159" s="9"/>
      <c r="V159" s="13"/>
      <c r="W159" s="9">
        <v>0</v>
      </c>
      <c r="X159" s="9" t="str">
        <f t="shared" si="19"/>
        <v/>
      </c>
      <c r="Y159" s="9"/>
      <c r="Z159" s="9"/>
      <c r="AA159" s="13"/>
      <c r="AB159" s="13"/>
      <c r="AC159" s="13"/>
      <c r="AD159" s="9"/>
      <c r="AE159" s="9"/>
      <c r="AF159" s="9"/>
      <c r="AG159" s="9"/>
      <c r="AH159" s="9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5">
        <f t="shared" si="20"/>
        <v>0</v>
      </c>
    </row>
    <row r="160" spans="1:47" x14ac:dyDescent="0.25">
      <c r="A160" s="33">
        <v>152</v>
      </c>
      <c r="B160" s="34" t="str">
        <f t="shared" si="18"/>
        <v xml:space="preserve">       </v>
      </c>
      <c r="C160" s="32"/>
      <c r="D160" s="10"/>
      <c r="E160" s="9"/>
      <c r="F160" s="9"/>
      <c r="G160" s="11"/>
      <c r="H160" s="11"/>
      <c r="I160" s="9"/>
      <c r="J160" s="12"/>
      <c r="K160" s="9"/>
      <c r="L160" s="9"/>
      <c r="M160" s="13"/>
      <c r="N160" s="9"/>
      <c r="O160" s="9">
        <v>2025</v>
      </c>
      <c r="P160" s="9">
        <v>177</v>
      </c>
      <c r="Q160" s="9"/>
      <c r="R160" s="9"/>
      <c r="S160" s="13" t="s">
        <v>180</v>
      </c>
      <c r="T160" s="13"/>
      <c r="U160" s="9"/>
      <c r="V160" s="13"/>
      <c r="W160" s="9">
        <v>0</v>
      </c>
      <c r="X160" s="9" t="str">
        <f t="shared" si="19"/>
        <v/>
      </c>
      <c r="Y160" s="9"/>
      <c r="Z160" s="9"/>
      <c r="AA160" s="13"/>
      <c r="AB160" s="13"/>
      <c r="AC160" s="13"/>
      <c r="AD160" s="9"/>
      <c r="AE160" s="9"/>
      <c r="AF160" s="9"/>
      <c r="AG160" s="9"/>
      <c r="AH160" s="9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5">
        <f t="shared" si="20"/>
        <v>0</v>
      </c>
    </row>
    <row r="161" spans="1:47" x14ac:dyDescent="0.25">
      <c r="A161" s="33">
        <v>153</v>
      </c>
      <c r="B161" s="34" t="str">
        <f t="shared" si="18"/>
        <v xml:space="preserve">       </v>
      </c>
      <c r="C161" s="32"/>
      <c r="D161" s="10"/>
      <c r="E161" s="9"/>
      <c r="F161" s="9"/>
      <c r="G161" s="11"/>
      <c r="H161" s="11"/>
      <c r="I161" s="9"/>
      <c r="J161" s="12"/>
      <c r="K161" s="9"/>
      <c r="L161" s="9"/>
      <c r="M161" s="13"/>
      <c r="N161" s="9"/>
      <c r="O161" s="9">
        <v>2025</v>
      </c>
      <c r="P161" s="9">
        <v>177</v>
      </c>
      <c r="Q161" s="9"/>
      <c r="R161" s="9"/>
      <c r="S161" s="13" t="s">
        <v>180</v>
      </c>
      <c r="T161" s="13"/>
      <c r="U161" s="9"/>
      <c r="V161" s="13"/>
      <c r="W161" s="9">
        <v>0</v>
      </c>
      <c r="X161" s="9" t="str">
        <f t="shared" si="19"/>
        <v/>
      </c>
      <c r="Y161" s="9"/>
      <c r="Z161" s="9"/>
      <c r="AA161" s="13"/>
      <c r="AB161" s="13"/>
      <c r="AC161" s="13"/>
      <c r="AD161" s="9"/>
      <c r="AE161" s="9"/>
      <c r="AF161" s="9"/>
      <c r="AG161" s="9"/>
      <c r="AH161" s="9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5">
        <f t="shared" si="20"/>
        <v>0</v>
      </c>
    </row>
    <row r="162" spans="1:47" x14ac:dyDescent="0.25">
      <c r="A162" s="33">
        <v>154</v>
      </c>
      <c r="B162" s="34" t="str">
        <f t="shared" si="18"/>
        <v xml:space="preserve">       </v>
      </c>
      <c r="C162" s="32"/>
      <c r="D162" s="10"/>
      <c r="E162" s="9"/>
      <c r="F162" s="9"/>
      <c r="G162" s="11"/>
      <c r="H162" s="11"/>
      <c r="I162" s="9"/>
      <c r="J162" s="12"/>
      <c r="K162" s="9"/>
      <c r="L162" s="9"/>
      <c r="M162" s="13"/>
      <c r="N162" s="9"/>
      <c r="O162" s="9">
        <v>2025</v>
      </c>
      <c r="P162" s="9">
        <v>177</v>
      </c>
      <c r="Q162" s="9"/>
      <c r="R162" s="9"/>
      <c r="S162" s="13" t="s">
        <v>180</v>
      </c>
      <c r="T162" s="13"/>
      <c r="U162" s="9"/>
      <c r="V162" s="13"/>
      <c r="W162" s="9">
        <v>0</v>
      </c>
      <c r="X162" s="9" t="str">
        <f t="shared" si="19"/>
        <v/>
      </c>
      <c r="Y162" s="9"/>
      <c r="Z162" s="9"/>
      <c r="AA162" s="13"/>
      <c r="AB162" s="13"/>
      <c r="AC162" s="13"/>
      <c r="AD162" s="9"/>
      <c r="AE162" s="9"/>
      <c r="AF162" s="9"/>
      <c r="AG162" s="9"/>
      <c r="AH162" s="9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5">
        <f t="shared" si="20"/>
        <v>0</v>
      </c>
    </row>
    <row r="163" spans="1:47" x14ac:dyDescent="0.25">
      <c r="A163" s="33">
        <v>155</v>
      </c>
      <c r="B163" s="34" t="str">
        <f t="shared" si="18"/>
        <v xml:space="preserve">       </v>
      </c>
      <c r="C163" s="32"/>
      <c r="D163" s="10"/>
      <c r="E163" s="9"/>
      <c r="F163" s="9"/>
      <c r="G163" s="11"/>
      <c r="H163" s="11"/>
      <c r="I163" s="9"/>
      <c r="J163" s="12"/>
      <c r="K163" s="9"/>
      <c r="L163" s="9"/>
      <c r="M163" s="13"/>
      <c r="N163" s="9"/>
      <c r="O163" s="9">
        <v>2025</v>
      </c>
      <c r="P163" s="9">
        <v>177</v>
      </c>
      <c r="Q163" s="9"/>
      <c r="R163" s="9"/>
      <c r="S163" s="13" t="s">
        <v>180</v>
      </c>
      <c r="T163" s="13"/>
      <c r="U163" s="9"/>
      <c r="V163" s="13"/>
      <c r="W163" s="9">
        <v>0</v>
      </c>
      <c r="X163" s="9" t="str">
        <f t="shared" si="19"/>
        <v/>
      </c>
      <c r="Y163" s="9"/>
      <c r="Z163" s="9"/>
      <c r="AA163" s="13"/>
      <c r="AB163" s="13"/>
      <c r="AC163" s="13"/>
      <c r="AD163" s="9"/>
      <c r="AE163" s="9"/>
      <c r="AF163" s="9"/>
      <c r="AG163" s="9"/>
      <c r="AH163" s="9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5">
        <f t="shared" si="20"/>
        <v>0</v>
      </c>
    </row>
    <row r="164" spans="1:47" x14ac:dyDescent="0.25">
      <c r="A164" s="33">
        <v>156</v>
      </c>
      <c r="B164" s="34" t="str">
        <f t="shared" si="18"/>
        <v xml:space="preserve">       </v>
      </c>
      <c r="C164" s="32"/>
      <c r="D164" s="10"/>
      <c r="E164" s="9"/>
      <c r="F164" s="9"/>
      <c r="G164" s="11"/>
      <c r="H164" s="11"/>
      <c r="I164" s="9"/>
      <c r="J164" s="12"/>
      <c r="K164" s="9"/>
      <c r="L164" s="9"/>
      <c r="M164" s="13"/>
      <c r="N164" s="9"/>
      <c r="O164" s="9">
        <v>2025</v>
      </c>
      <c r="P164" s="9">
        <v>177</v>
      </c>
      <c r="Q164" s="9"/>
      <c r="R164" s="9"/>
      <c r="S164" s="13" t="s">
        <v>180</v>
      </c>
      <c r="T164" s="13"/>
      <c r="U164" s="9"/>
      <c r="V164" s="13"/>
      <c r="W164" s="9">
        <v>0</v>
      </c>
      <c r="X164" s="9" t="str">
        <f t="shared" si="19"/>
        <v/>
      </c>
      <c r="Y164" s="9"/>
      <c r="Z164" s="9"/>
      <c r="AA164" s="13"/>
      <c r="AB164" s="13"/>
      <c r="AC164" s="13"/>
      <c r="AD164" s="9"/>
      <c r="AE164" s="9"/>
      <c r="AF164" s="9"/>
      <c r="AG164" s="9"/>
      <c r="AH164" s="9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5">
        <f t="shared" si="20"/>
        <v>0</v>
      </c>
    </row>
    <row r="165" spans="1:47" x14ac:dyDescent="0.25">
      <c r="A165" s="33">
        <v>157</v>
      </c>
      <c r="B165" s="34" t="str">
        <f t="shared" si="18"/>
        <v xml:space="preserve">       </v>
      </c>
      <c r="C165" s="32"/>
      <c r="D165" s="10"/>
      <c r="E165" s="9"/>
      <c r="F165" s="9"/>
      <c r="G165" s="11"/>
      <c r="H165" s="11"/>
      <c r="I165" s="9"/>
      <c r="J165" s="12"/>
      <c r="K165" s="9"/>
      <c r="L165" s="9"/>
      <c r="M165" s="13"/>
      <c r="N165" s="9"/>
      <c r="O165" s="9">
        <v>2025</v>
      </c>
      <c r="P165" s="9">
        <v>177</v>
      </c>
      <c r="Q165" s="9"/>
      <c r="R165" s="9"/>
      <c r="S165" s="13" t="s">
        <v>180</v>
      </c>
      <c r="T165" s="13"/>
      <c r="U165" s="9"/>
      <c r="V165" s="13"/>
      <c r="W165" s="9">
        <v>0</v>
      </c>
      <c r="X165" s="9" t="str">
        <f t="shared" si="19"/>
        <v/>
      </c>
      <c r="Y165" s="9"/>
      <c r="Z165" s="9"/>
      <c r="AA165" s="13"/>
      <c r="AB165" s="13"/>
      <c r="AC165" s="13"/>
      <c r="AD165" s="9"/>
      <c r="AE165" s="9"/>
      <c r="AF165" s="9"/>
      <c r="AG165" s="9"/>
      <c r="AH165" s="9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5">
        <f t="shared" si="20"/>
        <v>0</v>
      </c>
    </row>
    <row r="166" spans="1:47" x14ac:dyDescent="0.25">
      <c r="A166" s="33">
        <v>158</v>
      </c>
      <c r="B166" s="34" t="str">
        <f t="shared" si="18"/>
        <v xml:space="preserve">       </v>
      </c>
      <c r="C166" s="32"/>
      <c r="D166" s="10"/>
      <c r="E166" s="9"/>
      <c r="F166" s="9"/>
      <c r="G166" s="11"/>
      <c r="H166" s="11"/>
      <c r="I166" s="9"/>
      <c r="J166" s="12"/>
      <c r="K166" s="9"/>
      <c r="L166" s="9"/>
      <c r="M166" s="13"/>
      <c r="N166" s="9"/>
      <c r="O166" s="9">
        <v>2025</v>
      </c>
      <c r="P166" s="9">
        <v>177</v>
      </c>
      <c r="Q166" s="9"/>
      <c r="R166" s="9"/>
      <c r="S166" s="13" t="s">
        <v>180</v>
      </c>
      <c r="T166" s="13"/>
      <c r="U166" s="9"/>
      <c r="V166" s="13"/>
      <c r="W166" s="9">
        <v>0</v>
      </c>
      <c r="X166" s="9" t="str">
        <f t="shared" si="19"/>
        <v/>
      </c>
      <c r="Y166" s="9"/>
      <c r="Z166" s="9"/>
      <c r="AA166" s="13"/>
      <c r="AB166" s="13"/>
      <c r="AC166" s="13"/>
      <c r="AD166" s="9"/>
      <c r="AE166" s="9"/>
      <c r="AF166" s="9"/>
      <c r="AG166" s="9"/>
      <c r="AH166" s="9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5">
        <f t="shared" si="20"/>
        <v>0</v>
      </c>
    </row>
    <row r="167" spans="1:47" x14ac:dyDescent="0.25">
      <c r="A167" s="33">
        <v>159</v>
      </c>
      <c r="B167" s="34" t="str">
        <f t="shared" si="18"/>
        <v xml:space="preserve">       </v>
      </c>
      <c r="C167" s="32"/>
      <c r="D167" s="10"/>
      <c r="E167" s="9"/>
      <c r="F167" s="9"/>
      <c r="G167" s="11"/>
      <c r="H167" s="11"/>
      <c r="I167" s="9"/>
      <c r="J167" s="12"/>
      <c r="K167" s="9"/>
      <c r="L167" s="9"/>
      <c r="M167" s="13"/>
      <c r="N167" s="9"/>
      <c r="O167" s="9">
        <v>2025</v>
      </c>
      <c r="P167" s="9">
        <v>177</v>
      </c>
      <c r="Q167" s="9"/>
      <c r="R167" s="9"/>
      <c r="S167" s="13" t="s">
        <v>180</v>
      </c>
      <c r="T167" s="13"/>
      <c r="U167" s="9"/>
      <c r="V167" s="13"/>
      <c r="W167" s="9">
        <v>0</v>
      </c>
      <c r="X167" s="9" t="str">
        <f t="shared" si="19"/>
        <v/>
      </c>
      <c r="Y167" s="9"/>
      <c r="Z167" s="9"/>
      <c r="AA167" s="13"/>
      <c r="AB167" s="13"/>
      <c r="AC167" s="13"/>
      <c r="AD167" s="9"/>
      <c r="AE167" s="9"/>
      <c r="AF167" s="9"/>
      <c r="AG167" s="9"/>
      <c r="AH167" s="9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5">
        <f t="shared" si="20"/>
        <v>0</v>
      </c>
    </row>
    <row r="168" spans="1:47" x14ac:dyDescent="0.25">
      <c r="A168" s="33">
        <v>160</v>
      </c>
      <c r="B168" s="34" t="str">
        <f t="shared" si="18"/>
        <v xml:space="preserve">       </v>
      </c>
      <c r="C168" s="32"/>
      <c r="D168" s="10"/>
      <c r="E168" s="9"/>
      <c r="F168" s="9"/>
      <c r="G168" s="11"/>
      <c r="H168" s="11"/>
      <c r="I168" s="9"/>
      <c r="J168" s="12"/>
      <c r="K168" s="9"/>
      <c r="L168" s="9"/>
      <c r="M168" s="13"/>
      <c r="N168" s="9"/>
      <c r="O168" s="9">
        <v>2025</v>
      </c>
      <c r="P168" s="9">
        <v>177</v>
      </c>
      <c r="Q168" s="9"/>
      <c r="R168" s="9"/>
      <c r="S168" s="13" t="s">
        <v>180</v>
      </c>
      <c r="T168" s="13"/>
      <c r="U168" s="9"/>
      <c r="V168" s="13"/>
      <c r="W168" s="9">
        <v>0</v>
      </c>
      <c r="X168" s="9" t="str">
        <f t="shared" si="19"/>
        <v/>
      </c>
      <c r="Y168" s="9"/>
      <c r="Z168" s="9"/>
      <c r="AA168" s="13"/>
      <c r="AB168" s="13"/>
      <c r="AC168" s="13"/>
      <c r="AD168" s="9"/>
      <c r="AE168" s="9"/>
      <c r="AF168" s="9"/>
      <c r="AG168" s="9"/>
      <c r="AH168" s="9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5">
        <f t="shared" si="20"/>
        <v>0</v>
      </c>
    </row>
    <row r="169" spans="1:47" x14ac:dyDescent="0.25">
      <c r="A169" s="33">
        <v>161</v>
      </c>
      <c r="B169" s="34" t="str">
        <f t="shared" si="18"/>
        <v xml:space="preserve">       </v>
      </c>
      <c r="C169" s="32"/>
      <c r="D169" s="10"/>
      <c r="E169" s="9"/>
      <c r="F169" s="9"/>
      <c r="G169" s="11"/>
      <c r="H169" s="11"/>
      <c r="I169" s="9"/>
      <c r="J169" s="12"/>
      <c r="K169" s="9"/>
      <c r="L169" s="9"/>
      <c r="M169" s="13"/>
      <c r="N169" s="9"/>
      <c r="O169" s="9">
        <v>2025</v>
      </c>
      <c r="P169" s="9">
        <v>177</v>
      </c>
      <c r="Q169" s="9"/>
      <c r="R169" s="9"/>
      <c r="S169" s="13" t="s">
        <v>180</v>
      </c>
      <c r="T169" s="13"/>
      <c r="U169" s="9"/>
      <c r="V169" s="13"/>
      <c r="W169" s="9">
        <v>0</v>
      </c>
      <c r="X169" s="9" t="str">
        <f t="shared" si="19"/>
        <v/>
      </c>
      <c r="Y169" s="9"/>
      <c r="Z169" s="9"/>
      <c r="AA169" s="13"/>
      <c r="AB169" s="13"/>
      <c r="AC169" s="13"/>
      <c r="AD169" s="9"/>
      <c r="AE169" s="9"/>
      <c r="AF169" s="9"/>
      <c r="AG169" s="9"/>
      <c r="AH169" s="9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5">
        <f t="shared" si="20"/>
        <v>0</v>
      </c>
    </row>
    <row r="170" spans="1:47" x14ac:dyDescent="0.25">
      <c r="A170" s="33">
        <v>162</v>
      </c>
      <c r="B170" s="34" t="str">
        <f t="shared" si="18"/>
        <v xml:space="preserve">       </v>
      </c>
      <c r="C170" s="32"/>
      <c r="D170" s="10"/>
      <c r="E170" s="9"/>
      <c r="F170" s="9"/>
      <c r="G170" s="11"/>
      <c r="H170" s="11"/>
      <c r="I170" s="9"/>
      <c r="J170" s="12"/>
      <c r="K170" s="9"/>
      <c r="L170" s="9"/>
      <c r="M170" s="13"/>
      <c r="N170" s="9"/>
      <c r="O170" s="9">
        <v>2025</v>
      </c>
      <c r="P170" s="9">
        <v>177</v>
      </c>
      <c r="Q170" s="9"/>
      <c r="R170" s="9"/>
      <c r="S170" s="13" t="s">
        <v>180</v>
      </c>
      <c r="T170" s="13"/>
      <c r="U170" s="9"/>
      <c r="V170" s="13"/>
      <c r="W170" s="9">
        <v>0</v>
      </c>
      <c r="X170" s="9" t="str">
        <f t="shared" si="19"/>
        <v/>
      </c>
      <c r="Y170" s="9"/>
      <c r="Z170" s="9"/>
      <c r="AA170" s="13"/>
      <c r="AB170" s="13"/>
      <c r="AC170" s="13"/>
      <c r="AD170" s="9"/>
      <c r="AE170" s="9"/>
      <c r="AF170" s="9"/>
      <c r="AG170" s="9"/>
      <c r="AH170" s="9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5">
        <f t="shared" si="20"/>
        <v>0</v>
      </c>
    </row>
    <row r="171" spans="1:47" x14ac:dyDescent="0.25">
      <c r="A171" s="33">
        <v>163</v>
      </c>
      <c r="B171" s="34" t="str">
        <f t="shared" si="18"/>
        <v xml:space="preserve">       </v>
      </c>
      <c r="C171" s="32"/>
      <c r="D171" s="10"/>
      <c r="E171" s="9"/>
      <c r="F171" s="9"/>
      <c r="G171" s="11"/>
      <c r="H171" s="11"/>
      <c r="I171" s="9"/>
      <c r="J171" s="12"/>
      <c r="K171" s="9"/>
      <c r="L171" s="9"/>
      <c r="M171" s="13"/>
      <c r="N171" s="9"/>
      <c r="O171" s="9">
        <v>2025</v>
      </c>
      <c r="P171" s="9">
        <v>177</v>
      </c>
      <c r="Q171" s="9"/>
      <c r="R171" s="9"/>
      <c r="S171" s="13" t="s">
        <v>180</v>
      </c>
      <c r="T171" s="13"/>
      <c r="U171" s="9"/>
      <c r="V171" s="13"/>
      <c r="W171" s="9">
        <v>0</v>
      </c>
      <c r="X171" s="9" t="str">
        <f t="shared" si="19"/>
        <v/>
      </c>
      <c r="Y171" s="9"/>
      <c r="Z171" s="9"/>
      <c r="AA171" s="13"/>
      <c r="AB171" s="13"/>
      <c r="AC171" s="13"/>
      <c r="AD171" s="9"/>
      <c r="AE171" s="9"/>
      <c r="AF171" s="9"/>
      <c r="AG171" s="9"/>
      <c r="AH171" s="9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5">
        <f t="shared" si="20"/>
        <v>0</v>
      </c>
    </row>
    <row r="172" spans="1:47" x14ac:dyDescent="0.25">
      <c r="A172" s="33">
        <v>164</v>
      </c>
      <c r="B172" s="34" t="str">
        <f t="shared" si="18"/>
        <v xml:space="preserve">       </v>
      </c>
      <c r="C172" s="32"/>
      <c r="D172" s="10"/>
      <c r="E172" s="9"/>
      <c r="F172" s="9"/>
      <c r="G172" s="11"/>
      <c r="H172" s="11"/>
      <c r="I172" s="9"/>
      <c r="J172" s="12"/>
      <c r="K172" s="9"/>
      <c r="L172" s="9"/>
      <c r="M172" s="13"/>
      <c r="N172" s="9"/>
      <c r="O172" s="9">
        <v>2025</v>
      </c>
      <c r="P172" s="9">
        <v>177</v>
      </c>
      <c r="Q172" s="9"/>
      <c r="R172" s="9"/>
      <c r="S172" s="13" t="s">
        <v>180</v>
      </c>
      <c r="T172" s="13"/>
      <c r="U172" s="9"/>
      <c r="V172" s="13"/>
      <c r="W172" s="9">
        <v>0</v>
      </c>
      <c r="X172" s="9" t="str">
        <f t="shared" si="19"/>
        <v/>
      </c>
      <c r="Y172" s="9"/>
      <c r="Z172" s="9"/>
      <c r="AA172" s="13"/>
      <c r="AB172" s="13"/>
      <c r="AC172" s="13"/>
      <c r="AD172" s="9"/>
      <c r="AE172" s="9"/>
      <c r="AF172" s="9"/>
      <c r="AG172" s="9"/>
      <c r="AH172" s="9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5">
        <f t="shared" si="20"/>
        <v>0</v>
      </c>
    </row>
    <row r="173" spans="1:47" x14ac:dyDescent="0.25">
      <c r="A173" s="33">
        <v>165</v>
      </c>
      <c r="B173" s="34" t="str">
        <f t="shared" si="18"/>
        <v xml:space="preserve">       </v>
      </c>
      <c r="C173" s="32"/>
      <c r="D173" s="10"/>
      <c r="E173" s="9"/>
      <c r="F173" s="9"/>
      <c r="G173" s="11"/>
      <c r="H173" s="11"/>
      <c r="I173" s="9"/>
      <c r="J173" s="12"/>
      <c r="K173" s="9"/>
      <c r="L173" s="9"/>
      <c r="M173" s="13"/>
      <c r="N173" s="9"/>
      <c r="O173" s="9">
        <v>2025</v>
      </c>
      <c r="P173" s="9">
        <v>177</v>
      </c>
      <c r="Q173" s="9"/>
      <c r="R173" s="9"/>
      <c r="S173" s="13" t="s">
        <v>180</v>
      </c>
      <c r="T173" s="13"/>
      <c r="U173" s="9"/>
      <c r="V173" s="13"/>
      <c r="W173" s="9">
        <v>0</v>
      </c>
      <c r="X173" s="9" t="str">
        <f t="shared" si="19"/>
        <v/>
      </c>
      <c r="Y173" s="9"/>
      <c r="Z173" s="9"/>
      <c r="AA173" s="13"/>
      <c r="AB173" s="13"/>
      <c r="AC173" s="13"/>
      <c r="AD173" s="9"/>
      <c r="AE173" s="9"/>
      <c r="AF173" s="9"/>
      <c r="AG173" s="9"/>
      <c r="AH173" s="9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5">
        <f t="shared" si="20"/>
        <v>0</v>
      </c>
    </row>
    <row r="174" spans="1:47" x14ac:dyDescent="0.25">
      <c r="A174" s="33">
        <v>166</v>
      </c>
      <c r="B174" s="34" t="str">
        <f t="shared" si="18"/>
        <v xml:space="preserve">       </v>
      </c>
      <c r="C174" s="32"/>
      <c r="D174" s="10"/>
      <c r="E174" s="9"/>
      <c r="F174" s="9"/>
      <c r="G174" s="11"/>
      <c r="H174" s="11"/>
      <c r="I174" s="9"/>
      <c r="J174" s="12"/>
      <c r="K174" s="9"/>
      <c r="L174" s="9"/>
      <c r="M174" s="13"/>
      <c r="N174" s="9"/>
      <c r="O174" s="9">
        <v>2025</v>
      </c>
      <c r="P174" s="9">
        <v>177</v>
      </c>
      <c r="Q174" s="9"/>
      <c r="R174" s="9"/>
      <c r="S174" s="13" t="s">
        <v>180</v>
      </c>
      <c r="T174" s="13"/>
      <c r="U174" s="9"/>
      <c r="V174" s="13"/>
      <c r="W174" s="9">
        <v>0</v>
      </c>
      <c r="X174" s="9" t="str">
        <f t="shared" si="19"/>
        <v/>
      </c>
      <c r="Y174" s="9"/>
      <c r="Z174" s="9"/>
      <c r="AA174" s="13"/>
      <c r="AB174" s="13"/>
      <c r="AC174" s="13"/>
      <c r="AD174" s="9"/>
      <c r="AE174" s="9"/>
      <c r="AF174" s="9"/>
      <c r="AG174" s="9"/>
      <c r="AH174" s="9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5">
        <f t="shared" si="20"/>
        <v>0</v>
      </c>
    </row>
    <row r="175" spans="1:47" x14ac:dyDescent="0.25">
      <c r="A175" s="33">
        <v>167</v>
      </c>
      <c r="B175" s="34" t="str">
        <f t="shared" si="18"/>
        <v xml:space="preserve">       </v>
      </c>
      <c r="C175" s="32"/>
      <c r="D175" s="10"/>
      <c r="E175" s="9"/>
      <c r="F175" s="9"/>
      <c r="G175" s="11"/>
      <c r="H175" s="11"/>
      <c r="I175" s="9"/>
      <c r="J175" s="12"/>
      <c r="K175" s="9"/>
      <c r="L175" s="9"/>
      <c r="M175" s="13"/>
      <c r="N175" s="9"/>
      <c r="O175" s="9">
        <v>2025</v>
      </c>
      <c r="P175" s="9">
        <v>177</v>
      </c>
      <c r="Q175" s="9"/>
      <c r="R175" s="9"/>
      <c r="S175" s="13" t="s">
        <v>180</v>
      </c>
      <c r="T175" s="13"/>
      <c r="U175" s="9"/>
      <c r="V175" s="13"/>
      <c r="W175" s="9">
        <v>0</v>
      </c>
      <c r="X175" s="9" t="str">
        <f t="shared" si="19"/>
        <v/>
      </c>
      <c r="Y175" s="9"/>
      <c r="Z175" s="9"/>
      <c r="AA175" s="13"/>
      <c r="AB175" s="13"/>
      <c r="AC175" s="13"/>
      <c r="AD175" s="9"/>
      <c r="AE175" s="9"/>
      <c r="AF175" s="9"/>
      <c r="AG175" s="9"/>
      <c r="AH175" s="9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5">
        <f t="shared" si="20"/>
        <v>0</v>
      </c>
    </row>
    <row r="176" spans="1:47" x14ac:dyDescent="0.25">
      <c r="A176" s="33">
        <v>168</v>
      </c>
      <c r="B176" s="34" t="str">
        <f t="shared" si="18"/>
        <v xml:space="preserve">       </v>
      </c>
      <c r="C176" s="32"/>
      <c r="D176" s="10"/>
      <c r="E176" s="9"/>
      <c r="F176" s="9"/>
      <c r="G176" s="11"/>
      <c r="H176" s="11"/>
      <c r="I176" s="9"/>
      <c r="J176" s="12"/>
      <c r="K176" s="9"/>
      <c r="L176" s="9"/>
      <c r="M176" s="13"/>
      <c r="N176" s="9"/>
      <c r="O176" s="9">
        <v>2025</v>
      </c>
      <c r="P176" s="9">
        <v>177</v>
      </c>
      <c r="Q176" s="9"/>
      <c r="R176" s="9"/>
      <c r="S176" s="13" t="s">
        <v>180</v>
      </c>
      <c r="T176" s="13"/>
      <c r="U176" s="9"/>
      <c r="V176" s="13"/>
      <c r="W176" s="9">
        <v>0</v>
      </c>
      <c r="X176" s="9" t="str">
        <f t="shared" si="19"/>
        <v/>
      </c>
      <c r="Y176" s="9"/>
      <c r="Z176" s="9"/>
      <c r="AA176" s="13"/>
      <c r="AB176" s="13"/>
      <c r="AC176" s="13"/>
      <c r="AD176" s="9"/>
      <c r="AE176" s="9"/>
      <c r="AF176" s="9"/>
      <c r="AG176" s="9"/>
      <c r="AH176" s="9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5">
        <f t="shared" si="20"/>
        <v>0</v>
      </c>
    </row>
    <row r="177" spans="1:47" x14ac:dyDescent="0.25">
      <c r="A177" s="33">
        <v>169</v>
      </c>
      <c r="B177" s="34" t="str">
        <f t="shared" si="18"/>
        <v xml:space="preserve">       </v>
      </c>
      <c r="C177" s="32"/>
      <c r="D177" s="10"/>
      <c r="E177" s="9"/>
      <c r="F177" s="9"/>
      <c r="G177" s="11"/>
      <c r="H177" s="11"/>
      <c r="I177" s="9"/>
      <c r="J177" s="12"/>
      <c r="K177" s="9"/>
      <c r="L177" s="9"/>
      <c r="M177" s="13"/>
      <c r="N177" s="9"/>
      <c r="O177" s="9">
        <v>2025</v>
      </c>
      <c r="P177" s="9">
        <v>177</v>
      </c>
      <c r="Q177" s="9"/>
      <c r="R177" s="9"/>
      <c r="S177" s="13" t="s">
        <v>180</v>
      </c>
      <c r="T177" s="13"/>
      <c r="U177" s="9"/>
      <c r="V177" s="13"/>
      <c r="W177" s="9">
        <v>0</v>
      </c>
      <c r="X177" s="9" t="str">
        <f t="shared" si="19"/>
        <v/>
      </c>
      <c r="Y177" s="9"/>
      <c r="Z177" s="9"/>
      <c r="AA177" s="13"/>
      <c r="AB177" s="9"/>
      <c r="AC177" s="9"/>
      <c r="AD177" s="9"/>
      <c r="AE177" s="9"/>
      <c r="AF177" s="9"/>
      <c r="AG177" s="9"/>
      <c r="AH177" s="9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5">
        <f t="shared" si="20"/>
        <v>0</v>
      </c>
    </row>
    <row r="178" spans="1:47" x14ac:dyDescent="0.25">
      <c r="A178" s="33">
        <v>170</v>
      </c>
      <c r="B178" s="34" t="str">
        <f t="shared" si="18"/>
        <v xml:space="preserve">       </v>
      </c>
      <c r="C178" s="32"/>
      <c r="D178" s="10"/>
      <c r="E178" s="9"/>
      <c r="F178" s="9"/>
      <c r="G178" s="11"/>
      <c r="H178" s="11"/>
      <c r="I178" s="9"/>
      <c r="J178" s="12"/>
      <c r="K178" s="9"/>
      <c r="L178" s="9"/>
      <c r="M178" s="13"/>
      <c r="N178" s="9"/>
      <c r="O178" s="9">
        <v>2025</v>
      </c>
      <c r="P178" s="9">
        <v>177</v>
      </c>
      <c r="Q178" s="9"/>
      <c r="R178" s="9"/>
      <c r="S178" s="13" t="s">
        <v>180</v>
      </c>
      <c r="T178" s="13"/>
      <c r="U178" s="9"/>
      <c r="V178" s="13"/>
      <c r="W178" s="9">
        <v>0</v>
      </c>
      <c r="X178" s="9" t="str">
        <f t="shared" si="19"/>
        <v/>
      </c>
      <c r="Y178" s="9"/>
      <c r="Z178" s="9"/>
      <c r="AA178" s="13"/>
      <c r="AB178" s="13"/>
      <c r="AC178" s="13"/>
      <c r="AD178" s="9"/>
      <c r="AE178" s="9"/>
      <c r="AF178" s="9"/>
      <c r="AG178" s="9"/>
      <c r="AH178" s="9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5">
        <f t="shared" si="20"/>
        <v>0</v>
      </c>
    </row>
    <row r="179" spans="1:47" x14ac:dyDescent="0.25">
      <c r="A179" s="33">
        <v>171</v>
      </c>
      <c r="B179" s="34" t="str">
        <f t="shared" si="18"/>
        <v xml:space="preserve">       </v>
      </c>
      <c r="C179" s="32"/>
      <c r="D179" s="10"/>
      <c r="E179" s="9"/>
      <c r="F179" s="9"/>
      <c r="G179" s="11"/>
      <c r="H179" s="11"/>
      <c r="I179" s="9"/>
      <c r="J179" s="12"/>
      <c r="K179" s="9"/>
      <c r="L179" s="9"/>
      <c r="M179" s="13"/>
      <c r="N179" s="9"/>
      <c r="O179" s="9">
        <v>2025</v>
      </c>
      <c r="P179" s="9">
        <v>177</v>
      </c>
      <c r="Q179" s="9"/>
      <c r="R179" s="9"/>
      <c r="S179" s="13" t="s">
        <v>180</v>
      </c>
      <c r="T179" s="13"/>
      <c r="U179" s="9"/>
      <c r="V179" s="13"/>
      <c r="W179" s="9">
        <v>0</v>
      </c>
      <c r="X179" s="9" t="str">
        <f t="shared" si="19"/>
        <v/>
      </c>
      <c r="Y179" s="9"/>
      <c r="Z179" s="9"/>
      <c r="AA179" s="13"/>
      <c r="AB179" s="13"/>
      <c r="AC179" s="13"/>
      <c r="AD179" s="9"/>
      <c r="AE179" s="9"/>
      <c r="AF179" s="9"/>
      <c r="AG179" s="9"/>
      <c r="AH179" s="9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5">
        <f t="shared" si="20"/>
        <v>0</v>
      </c>
    </row>
    <row r="180" spans="1:47" x14ac:dyDescent="0.25">
      <c r="A180" s="33">
        <v>172</v>
      </c>
      <c r="B180" s="34" t="str">
        <f t="shared" si="18"/>
        <v xml:space="preserve">       </v>
      </c>
      <c r="C180" s="32"/>
      <c r="D180" s="10"/>
      <c r="E180" s="9"/>
      <c r="F180" s="9"/>
      <c r="G180" s="11"/>
      <c r="H180" s="11"/>
      <c r="I180" s="9"/>
      <c r="J180" s="12"/>
      <c r="K180" s="9"/>
      <c r="L180" s="9"/>
      <c r="M180" s="13"/>
      <c r="N180" s="9"/>
      <c r="O180" s="9">
        <v>2025</v>
      </c>
      <c r="P180" s="9">
        <v>177</v>
      </c>
      <c r="Q180" s="9"/>
      <c r="R180" s="9"/>
      <c r="S180" s="13" t="s">
        <v>180</v>
      </c>
      <c r="T180" s="13"/>
      <c r="U180" s="9"/>
      <c r="V180" s="13"/>
      <c r="W180" s="9">
        <v>0</v>
      </c>
      <c r="X180" s="9" t="str">
        <f t="shared" si="19"/>
        <v/>
      </c>
      <c r="Y180" s="9"/>
      <c r="Z180" s="9"/>
      <c r="AA180" s="13"/>
      <c r="AB180" s="9"/>
      <c r="AC180" s="9"/>
      <c r="AD180" s="9"/>
      <c r="AE180" s="9"/>
      <c r="AF180" s="9"/>
      <c r="AG180" s="9"/>
      <c r="AH180" s="9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5">
        <f t="shared" si="20"/>
        <v>0</v>
      </c>
    </row>
    <row r="181" spans="1:47" x14ac:dyDescent="0.25">
      <c r="A181" s="33">
        <v>173</v>
      </c>
      <c r="B181" s="34" t="str">
        <f t="shared" si="18"/>
        <v xml:space="preserve">       </v>
      </c>
      <c r="C181" s="32"/>
      <c r="D181" s="10"/>
      <c r="E181" s="9"/>
      <c r="F181" s="9"/>
      <c r="G181" s="11"/>
      <c r="H181" s="11"/>
      <c r="I181" s="9"/>
      <c r="J181" s="12"/>
      <c r="K181" s="9"/>
      <c r="L181" s="9"/>
      <c r="M181" s="13"/>
      <c r="N181" s="9"/>
      <c r="O181" s="9">
        <v>2025</v>
      </c>
      <c r="P181" s="9">
        <v>177</v>
      </c>
      <c r="Q181" s="9"/>
      <c r="R181" s="9"/>
      <c r="S181" s="13" t="s">
        <v>180</v>
      </c>
      <c r="T181" s="13"/>
      <c r="U181" s="9"/>
      <c r="V181" s="13"/>
      <c r="W181" s="9">
        <v>0</v>
      </c>
      <c r="X181" s="9" t="str">
        <f t="shared" si="19"/>
        <v/>
      </c>
      <c r="Y181" s="9"/>
      <c r="Z181" s="9"/>
      <c r="AA181" s="13"/>
      <c r="AB181" s="13"/>
      <c r="AC181" s="13"/>
      <c r="AD181" s="9"/>
      <c r="AE181" s="9"/>
      <c r="AF181" s="9"/>
      <c r="AG181" s="9"/>
      <c r="AH181" s="9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5">
        <f t="shared" si="20"/>
        <v>0</v>
      </c>
    </row>
    <row r="182" spans="1:47" x14ac:dyDescent="0.25">
      <c r="A182" s="33">
        <v>174</v>
      </c>
      <c r="B182" s="34" t="str">
        <f t="shared" si="18"/>
        <v xml:space="preserve">       </v>
      </c>
      <c r="C182" s="32"/>
      <c r="D182" s="10"/>
      <c r="E182" s="9"/>
      <c r="F182" s="9"/>
      <c r="G182" s="11"/>
      <c r="H182" s="11"/>
      <c r="I182" s="9"/>
      <c r="J182" s="12"/>
      <c r="K182" s="9"/>
      <c r="L182" s="9"/>
      <c r="M182" s="13"/>
      <c r="N182" s="9"/>
      <c r="O182" s="9">
        <v>2025</v>
      </c>
      <c r="P182" s="9">
        <v>177</v>
      </c>
      <c r="Q182" s="9"/>
      <c r="R182" s="9"/>
      <c r="S182" s="13" t="s">
        <v>180</v>
      </c>
      <c r="T182" s="13"/>
      <c r="U182" s="9"/>
      <c r="V182" s="13"/>
      <c r="W182" s="9">
        <v>0</v>
      </c>
      <c r="X182" s="9" t="str">
        <f t="shared" si="19"/>
        <v/>
      </c>
      <c r="Y182" s="9"/>
      <c r="Z182" s="9"/>
      <c r="AA182" s="13"/>
      <c r="AB182" s="13"/>
      <c r="AC182" s="13"/>
      <c r="AD182" s="9"/>
      <c r="AE182" s="9"/>
      <c r="AF182" s="9"/>
      <c r="AG182" s="9"/>
      <c r="AH182" s="9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5">
        <f t="shared" si="20"/>
        <v>0</v>
      </c>
    </row>
    <row r="183" spans="1:47" x14ac:dyDescent="0.25">
      <c r="A183" s="33">
        <v>175</v>
      </c>
      <c r="B183" s="34" t="str">
        <f t="shared" si="18"/>
        <v xml:space="preserve">       </v>
      </c>
      <c r="C183" s="32"/>
      <c r="D183" s="10"/>
      <c r="E183" s="9"/>
      <c r="F183" s="9"/>
      <c r="G183" s="11"/>
      <c r="H183" s="11"/>
      <c r="I183" s="9"/>
      <c r="J183" s="12"/>
      <c r="K183" s="9"/>
      <c r="L183" s="9"/>
      <c r="M183" s="13"/>
      <c r="N183" s="9"/>
      <c r="O183" s="9">
        <v>2025</v>
      </c>
      <c r="P183" s="9">
        <v>177</v>
      </c>
      <c r="Q183" s="9"/>
      <c r="R183" s="9"/>
      <c r="S183" s="13" t="s">
        <v>180</v>
      </c>
      <c r="T183" s="13"/>
      <c r="U183" s="9"/>
      <c r="V183" s="13"/>
      <c r="W183" s="9">
        <v>0</v>
      </c>
      <c r="X183" s="9" t="str">
        <f t="shared" si="19"/>
        <v/>
      </c>
      <c r="Y183" s="9"/>
      <c r="Z183" s="9"/>
      <c r="AA183" s="13"/>
      <c r="AB183" s="13"/>
      <c r="AC183" s="13"/>
      <c r="AD183" s="9"/>
      <c r="AE183" s="9"/>
      <c r="AF183" s="9"/>
      <c r="AG183" s="9"/>
      <c r="AH183" s="9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5">
        <f t="shared" si="20"/>
        <v>0</v>
      </c>
    </row>
    <row r="184" spans="1:47" x14ac:dyDescent="0.25">
      <c r="A184" s="33">
        <v>176</v>
      </c>
      <c r="B184" s="34" t="str">
        <f t="shared" si="18"/>
        <v xml:space="preserve">       </v>
      </c>
      <c r="C184" s="32"/>
      <c r="D184" s="10"/>
      <c r="E184" s="9"/>
      <c r="F184" s="9"/>
      <c r="G184" s="11"/>
      <c r="H184" s="11"/>
      <c r="I184" s="9"/>
      <c r="J184" s="12"/>
      <c r="K184" s="9"/>
      <c r="L184" s="9"/>
      <c r="M184" s="13"/>
      <c r="N184" s="9"/>
      <c r="O184" s="9">
        <v>2025</v>
      </c>
      <c r="P184" s="9">
        <v>177</v>
      </c>
      <c r="Q184" s="9"/>
      <c r="R184" s="9"/>
      <c r="S184" s="13" t="s">
        <v>180</v>
      </c>
      <c r="T184" s="13"/>
      <c r="U184" s="9"/>
      <c r="V184" s="13"/>
      <c r="W184" s="9">
        <v>0</v>
      </c>
      <c r="X184" s="9" t="str">
        <f t="shared" si="19"/>
        <v/>
      </c>
      <c r="Y184" s="9"/>
      <c r="Z184" s="9"/>
      <c r="AA184" s="13"/>
      <c r="AB184" s="13"/>
      <c r="AC184" s="13"/>
      <c r="AD184" s="9"/>
      <c r="AE184" s="9"/>
      <c r="AF184" s="9"/>
      <c r="AG184" s="9"/>
      <c r="AH184" s="9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5">
        <f t="shared" si="20"/>
        <v>0</v>
      </c>
    </row>
    <row r="185" spans="1:47" x14ac:dyDescent="0.25">
      <c r="A185" s="33">
        <v>177</v>
      </c>
      <c r="B185" s="34" t="str">
        <f t="shared" si="18"/>
        <v xml:space="preserve">       </v>
      </c>
      <c r="C185" s="32"/>
      <c r="D185" s="10"/>
      <c r="E185" s="9"/>
      <c r="F185" s="9"/>
      <c r="G185" s="11"/>
      <c r="H185" s="11"/>
      <c r="I185" s="9"/>
      <c r="J185" s="12"/>
      <c r="K185" s="9"/>
      <c r="L185" s="9"/>
      <c r="M185" s="13"/>
      <c r="N185" s="9"/>
      <c r="O185" s="9">
        <v>2025</v>
      </c>
      <c r="P185" s="9">
        <v>177</v>
      </c>
      <c r="Q185" s="9"/>
      <c r="R185" s="9"/>
      <c r="S185" s="13" t="s">
        <v>180</v>
      </c>
      <c r="T185" s="13"/>
      <c r="U185" s="9"/>
      <c r="V185" s="13"/>
      <c r="W185" s="9">
        <v>0</v>
      </c>
      <c r="X185" s="9" t="str">
        <f t="shared" si="19"/>
        <v/>
      </c>
      <c r="Y185" s="9"/>
      <c r="Z185" s="9"/>
      <c r="AA185" s="13"/>
      <c r="AB185" s="13"/>
      <c r="AC185" s="13"/>
      <c r="AD185" s="9"/>
      <c r="AE185" s="9"/>
      <c r="AF185" s="9"/>
      <c r="AG185" s="9"/>
      <c r="AH185" s="9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5">
        <f t="shared" si="20"/>
        <v>0</v>
      </c>
    </row>
    <row r="186" spans="1:47" x14ac:dyDescent="0.25">
      <c r="A186" s="33">
        <v>178</v>
      </c>
      <c r="B186" s="34" t="str">
        <f t="shared" si="18"/>
        <v xml:space="preserve">       </v>
      </c>
      <c r="C186" s="32"/>
      <c r="D186" s="10"/>
      <c r="E186" s="9"/>
      <c r="F186" s="9"/>
      <c r="G186" s="11"/>
      <c r="H186" s="11"/>
      <c r="I186" s="9"/>
      <c r="J186" s="12"/>
      <c r="K186" s="9"/>
      <c r="L186" s="9"/>
      <c r="M186" s="13"/>
      <c r="N186" s="9"/>
      <c r="O186" s="9">
        <v>2025</v>
      </c>
      <c r="P186" s="9">
        <v>177</v>
      </c>
      <c r="Q186" s="9"/>
      <c r="R186" s="9"/>
      <c r="S186" s="13" t="s">
        <v>180</v>
      </c>
      <c r="T186" s="13"/>
      <c r="U186" s="9"/>
      <c r="V186" s="13"/>
      <c r="W186" s="9">
        <v>0</v>
      </c>
      <c r="X186" s="9" t="str">
        <f t="shared" si="19"/>
        <v/>
      </c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5">
        <f t="shared" si="20"/>
        <v>0</v>
      </c>
    </row>
    <row r="187" spans="1:47" x14ac:dyDescent="0.25">
      <c r="A187" s="33">
        <v>179</v>
      </c>
      <c r="B187" s="34" t="str">
        <f t="shared" si="18"/>
        <v xml:space="preserve">       </v>
      </c>
      <c r="C187" s="32"/>
      <c r="D187" s="10"/>
      <c r="E187" s="9"/>
      <c r="F187" s="9"/>
      <c r="G187" s="11"/>
      <c r="H187" s="11"/>
      <c r="I187" s="9"/>
      <c r="J187" s="12"/>
      <c r="K187" s="9"/>
      <c r="L187" s="9"/>
      <c r="M187" s="13"/>
      <c r="N187" s="9"/>
      <c r="O187" s="9">
        <v>2025</v>
      </c>
      <c r="P187" s="9">
        <v>177</v>
      </c>
      <c r="Q187" s="9"/>
      <c r="R187" s="9"/>
      <c r="S187" s="13" t="s">
        <v>180</v>
      </c>
      <c r="T187" s="13"/>
      <c r="U187" s="9"/>
      <c r="V187" s="13"/>
      <c r="W187" s="9">
        <v>0</v>
      </c>
      <c r="X187" s="9" t="str">
        <f t="shared" si="19"/>
        <v/>
      </c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5">
        <f t="shared" si="20"/>
        <v>0</v>
      </c>
    </row>
    <row r="188" spans="1:47" x14ac:dyDescent="0.25">
      <c r="A188" s="33">
        <v>180</v>
      </c>
      <c r="B188" s="34" t="str">
        <f t="shared" si="18"/>
        <v xml:space="preserve">       </v>
      </c>
      <c r="C188" s="32"/>
      <c r="D188" s="10"/>
      <c r="E188" s="9"/>
      <c r="F188" s="9"/>
      <c r="G188" s="11"/>
      <c r="H188" s="11"/>
      <c r="I188" s="9"/>
      <c r="J188" s="12"/>
      <c r="K188" s="9"/>
      <c r="L188" s="9"/>
      <c r="M188" s="13"/>
      <c r="N188" s="9"/>
      <c r="O188" s="9">
        <v>2025</v>
      </c>
      <c r="P188" s="9">
        <v>177</v>
      </c>
      <c r="Q188" s="9"/>
      <c r="R188" s="9"/>
      <c r="S188" s="13" t="s">
        <v>180</v>
      </c>
      <c r="T188" s="13"/>
      <c r="U188" s="9"/>
      <c r="V188" s="13"/>
      <c r="W188" s="9">
        <v>0</v>
      </c>
      <c r="X188" s="9" t="str">
        <f t="shared" si="19"/>
        <v/>
      </c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5">
        <f t="shared" si="20"/>
        <v>0</v>
      </c>
    </row>
    <row r="189" spans="1:47" x14ac:dyDescent="0.25">
      <c r="A189" s="33">
        <v>181</v>
      </c>
      <c r="B189" s="34" t="str">
        <f t="shared" si="18"/>
        <v xml:space="preserve">       </v>
      </c>
      <c r="C189" s="32"/>
      <c r="D189" s="10"/>
      <c r="E189" s="9"/>
      <c r="F189" s="9"/>
      <c r="G189" s="11"/>
      <c r="H189" s="11"/>
      <c r="I189" s="9"/>
      <c r="J189" s="12"/>
      <c r="K189" s="9"/>
      <c r="L189" s="9"/>
      <c r="M189" s="13"/>
      <c r="N189" s="9"/>
      <c r="O189" s="9">
        <v>2025</v>
      </c>
      <c r="P189" s="9">
        <v>177</v>
      </c>
      <c r="Q189" s="9"/>
      <c r="R189" s="9"/>
      <c r="S189" s="13" t="s">
        <v>180</v>
      </c>
      <c r="T189" s="13"/>
      <c r="U189" s="9"/>
      <c r="V189" s="13"/>
      <c r="W189" s="9">
        <v>0</v>
      </c>
      <c r="X189" s="9" t="str">
        <f t="shared" si="19"/>
        <v/>
      </c>
      <c r="Y189" s="9"/>
      <c r="Z189" s="9"/>
      <c r="AA189" s="13"/>
      <c r="AB189" s="13"/>
      <c r="AC189" s="13"/>
      <c r="AD189" s="9"/>
      <c r="AE189" s="9"/>
      <c r="AF189" s="9"/>
      <c r="AG189" s="9"/>
      <c r="AH189" s="9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5">
        <f t="shared" si="20"/>
        <v>0</v>
      </c>
    </row>
    <row r="190" spans="1:47" x14ac:dyDescent="0.25">
      <c r="A190" s="33">
        <v>182</v>
      </c>
      <c r="B190" s="34" t="str">
        <f t="shared" si="18"/>
        <v xml:space="preserve">       </v>
      </c>
      <c r="C190" s="32"/>
      <c r="D190" s="10"/>
      <c r="E190" s="9"/>
      <c r="F190" s="9"/>
      <c r="G190" s="11"/>
      <c r="H190" s="11"/>
      <c r="I190" s="9"/>
      <c r="J190" s="12"/>
      <c r="K190" s="9"/>
      <c r="L190" s="9"/>
      <c r="M190" s="13"/>
      <c r="N190" s="9"/>
      <c r="O190" s="9">
        <v>2025</v>
      </c>
      <c r="P190" s="9">
        <v>177</v>
      </c>
      <c r="Q190" s="9"/>
      <c r="R190" s="9"/>
      <c r="S190" s="13" t="s">
        <v>180</v>
      </c>
      <c r="T190" s="13"/>
      <c r="U190" s="9"/>
      <c r="V190" s="13"/>
      <c r="W190" s="9">
        <v>0</v>
      </c>
      <c r="X190" s="9" t="str">
        <f t="shared" si="19"/>
        <v/>
      </c>
      <c r="Y190" s="9"/>
      <c r="Z190" s="9"/>
      <c r="AA190" s="13"/>
      <c r="AB190" s="13"/>
      <c r="AC190" s="13"/>
      <c r="AD190" s="9"/>
      <c r="AE190" s="9"/>
      <c r="AF190" s="9"/>
      <c r="AG190" s="9"/>
      <c r="AH190" s="9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5">
        <f t="shared" si="20"/>
        <v>0</v>
      </c>
    </row>
    <row r="191" spans="1:47" x14ac:dyDescent="0.25">
      <c r="A191" s="33">
        <v>183</v>
      </c>
      <c r="B191" s="34" t="str">
        <f t="shared" si="18"/>
        <v xml:space="preserve">       </v>
      </c>
      <c r="C191" s="32"/>
      <c r="D191" s="10"/>
      <c r="E191" s="9"/>
      <c r="F191" s="9"/>
      <c r="G191" s="11"/>
      <c r="H191" s="11"/>
      <c r="I191" s="9"/>
      <c r="J191" s="12"/>
      <c r="K191" s="9"/>
      <c r="L191" s="9"/>
      <c r="M191" s="13"/>
      <c r="N191" s="9"/>
      <c r="O191" s="9">
        <v>2025</v>
      </c>
      <c r="P191" s="9">
        <v>177</v>
      </c>
      <c r="Q191" s="9"/>
      <c r="R191" s="9"/>
      <c r="S191" s="13" t="s">
        <v>180</v>
      </c>
      <c r="T191" s="13"/>
      <c r="U191" s="9"/>
      <c r="V191" s="13"/>
      <c r="W191" s="9">
        <v>0</v>
      </c>
      <c r="X191" s="9" t="str">
        <f t="shared" si="19"/>
        <v/>
      </c>
      <c r="Y191" s="9"/>
      <c r="Z191" s="9"/>
      <c r="AA191" s="13"/>
      <c r="AB191" s="13"/>
      <c r="AC191" s="13"/>
      <c r="AD191" s="9"/>
      <c r="AE191" s="9"/>
      <c r="AF191" s="9"/>
      <c r="AG191" s="9"/>
      <c r="AH191" s="9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5">
        <f t="shared" si="20"/>
        <v>0</v>
      </c>
    </row>
  </sheetData>
  <autoFilter ref="A8:AW191" xr:uid="{E7F826BF-8AAB-450B-ACF3-4B2AC29A5B82}"/>
  <mergeCells count="8">
    <mergeCell ref="P7:AC7"/>
    <mergeCell ref="AI7:AT7"/>
    <mergeCell ref="A1:AU1"/>
    <mergeCell ref="A2:AU2"/>
    <mergeCell ref="M3:N3"/>
    <mergeCell ref="C7:F7"/>
    <mergeCell ref="G7:K7"/>
    <mergeCell ref="L7:N7"/>
  </mergeCells>
  <phoneticPr fontId="6" type="noConversion"/>
  <dataValidations count="13">
    <dataValidation type="list" allowBlank="1" showInputMessage="1" showErrorMessage="1" sqref="C9:D45 C50:D58 C60:D68" xr:uid="{96E66BA8-8F76-46DA-A672-AF58E8003AB0}">
      <formula1>UNIDADES</formula1>
    </dataValidation>
    <dataValidation type="list" allowBlank="1" showInputMessage="1" showErrorMessage="1" sqref="G69:G191" xr:uid="{F7FA71B6-90F3-4BFB-BFEE-4DF66A1CF946}">
      <formula1>PROYECTO</formula1>
    </dataValidation>
    <dataValidation type="list" allowBlank="1" showInputMessage="1" showErrorMessage="1" sqref="C69:C191" xr:uid="{382A5A55-B24C-4437-8092-3BEC978BBA1F}">
      <formula1>NIVEL_1</formula1>
    </dataValidation>
    <dataValidation type="list" allowBlank="1" showInputMessage="1" showErrorMessage="1" sqref="D69:D191" xr:uid="{D3FF93CF-071B-4814-BD00-386B54CDD7B3}">
      <formula1>NIVEL_2</formula1>
    </dataValidation>
    <dataValidation type="list" allowBlank="1" showInputMessage="1" showErrorMessage="1" sqref="AG80:AG191" xr:uid="{D55F4415-78EE-4FFA-9B99-C8D33C47C9BD}">
      <formula1>NUEVO</formula1>
    </dataValidation>
    <dataValidation type="list" allowBlank="1" showInputMessage="1" showErrorMessage="1" sqref="AH80:AH191" xr:uid="{5A0B7B5C-A991-46FE-8F65-3D85A46FAE62}">
      <formula1>SINO</formula1>
    </dataValidation>
    <dataValidation type="list" allowBlank="1" showInputMessage="1" showErrorMessage="1" sqref="E9:E191" xr:uid="{AD3BD707-E44C-4DD8-8313-9BD71380440D}">
      <formula1>NIVEL_3</formula1>
    </dataValidation>
    <dataValidation type="decimal" allowBlank="1" showInputMessage="1" showErrorMessage="1" sqref="AI9:AT191" xr:uid="{CF4FB4F6-C4EC-4C10-959C-CC8C221254AC}">
      <formula1>0</formula1>
      <formula2>5000000</formula2>
    </dataValidation>
    <dataValidation type="list" allowBlank="1" showInputMessage="1" showErrorMessage="1" sqref="Q9:Q191" xr:uid="{745673EC-E30B-4DA8-8C2D-D8DA8AF92871}">
      <formula1>EOD</formula1>
    </dataValidation>
    <dataValidation type="list" allowBlank="1" showInputMessage="1" showErrorMessage="1" sqref="R9:R191" xr:uid="{0D758D6B-B54E-44FC-9EBD-A70878F6A7E4}">
      <formula1>PROGRAMA</formula1>
    </dataValidation>
    <dataValidation type="list" allowBlank="1" showInputMessage="1" showErrorMessage="1" sqref="U9:U191" xr:uid="{BF19652E-FA9B-496C-947A-E874C65D2215}">
      <formula1>CUP</formula1>
    </dataValidation>
    <dataValidation type="list" allowBlank="1" showInputMessage="1" showErrorMessage="1" sqref="L9:L191" xr:uid="{DC1F13B9-EC4E-4376-B7B6-2614BC413FFC}">
      <formula1>PEDI</formula1>
    </dataValidation>
    <dataValidation type="list" allowBlank="1" showInputMessage="1" showErrorMessage="1" sqref="M9:M191" xr:uid="{49798628-2002-4D95-B63C-A5A184D01A98}">
      <formula1>OEI</formula1>
    </dataValidation>
  </dataValidations>
  <pageMargins left="0.70866141732283472" right="0.70866141732283472" top="0.74803149606299213" bottom="0.74803149606299213" header="0.31496062992125984" footer="0.31496062992125984"/>
  <pageSetup paperSize="9" scale="1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3942D-66CC-40E6-B9F5-2F20098A6104}">
  <dimension ref="A1:K36"/>
  <sheetViews>
    <sheetView workbookViewId="0">
      <selection activeCell="E12" sqref="E12"/>
    </sheetView>
  </sheetViews>
  <sheetFormatPr baseColWidth="10" defaultColWidth="11.5703125" defaultRowHeight="11.25" x14ac:dyDescent="0.2"/>
  <cols>
    <col min="1" max="4" width="11.5703125" style="16"/>
    <col min="5" max="5" width="26.140625" style="16" customWidth="1"/>
    <col min="6" max="6" width="21.140625" style="16" customWidth="1"/>
    <col min="7" max="7" width="30.7109375" style="16" customWidth="1"/>
    <col min="8" max="8" width="25.42578125" style="16" customWidth="1"/>
    <col min="9" max="16384" width="11.5703125" style="16"/>
  </cols>
  <sheetData>
    <row r="1" spans="1:11" ht="34.5" thickBot="1" x14ac:dyDescent="0.25">
      <c r="A1" s="8" t="s">
        <v>7</v>
      </c>
      <c r="B1" s="8" t="s">
        <v>8</v>
      </c>
      <c r="C1" s="8" t="s">
        <v>9</v>
      </c>
      <c r="D1" s="8" t="s">
        <v>111</v>
      </c>
      <c r="E1" s="8" t="s">
        <v>115</v>
      </c>
      <c r="F1" s="8" t="s">
        <v>13</v>
      </c>
      <c r="G1" s="8" t="s">
        <v>14</v>
      </c>
      <c r="H1" s="8" t="s">
        <v>34</v>
      </c>
      <c r="I1" s="8" t="s">
        <v>69</v>
      </c>
      <c r="J1" s="8" t="s">
        <v>18</v>
      </c>
      <c r="K1" s="8" t="s">
        <v>19</v>
      </c>
    </row>
    <row r="2" spans="1:11" ht="13.5" thickBot="1" x14ac:dyDescent="0.25">
      <c r="A2" s="16" t="s">
        <v>51</v>
      </c>
      <c r="B2" s="17" t="s">
        <v>85</v>
      </c>
      <c r="C2" s="18" t="s">
        <v>86</v>
      </c>
      <c r="D2" s="20" t="s">
        <v>55</v>
      </c>
      <c r="E2" s="19" t="s">
        <v>56</v>
      </c>
      <c r="F2" s="23" t="s">
        <v>119</v>
      </c>
      <c r="G2" s="23" t="s">
        <v>118</v>
      </c>
      <c r="H2" s="16" t="s">
        <v>123</v>
      </c>
      <c r="I2" s="16" t="s">
        <v>57</v>
      </c>
      <c r="J2" s="16" t="s">
        <v>126</v>
      </c>
      <c r="K2" s="23" t="s">
        <v>132</v>
      </c>
    </row>
    <row r="3" spans="1:11" ht="13.9" customHeight="1" thickBot="1" x14ac:dyDescent="0.25">
      <c r="A3" s="16" t="s">
        <v>63</v>
      </c>
      <c r="B3" s="17" t="s">
        <v>62</v>
      </c>
      <c r="C3" s="18" t="s">
        <v>65</v>
      </c>
      <c r="D3" s="20" t="s">
        <v>112</v>
      </c>
      <c r="E3" s="19" t="s">
        <v>53</v>
      </c>
      <c r="F3" s="22" t="s">
        <v>120</v>
      </c>
      <c r="G3" s="23" t="s">
        <v>173</v>
      </c>
      <c r="H3" s="16" t="s">
        <v>124</v>
      </c>
      <c r="I3" s="16" t="s">
        <v>125</v>
      </c>
      <c r="J3" s="16" t="s">
        <v>127</v>
      </c>
      <c r="K3" s="23" t="s">
        <v>129</v>
      </c>
    </row>
    <row r="4" spans="1:11" ht="13.5" thickBot="1" x14ac:dyDescent="0.25">
      <c r="A4" s="16" t="s">
        <v>47</v>
      </c>
      <c r="B4" s="17" t="s">
        <v>70</v>
      </c>
      <c r="C4" s="18" t="s">
        <v>87</v>
      </c>
      <c r="D4" s="20" t="s">
        <v>113</v>
      </c>
      <c r="E4" s="19" t="s">
        <v>50</v>
      </c>
      <c r="F4" s="23" t="s">
        <v>120</v>
      </c>
      <c r="G4" s="23" t="s">
        <v>116</v>
      </c>
      <c r="J4" s="16" t="s">
        <v>48</v>
      </c>
      <c r="K4" s="23" t="s">
        <v>130</v>
      </c>
    </row>
    <row r="5" spans="1:11" ht="13.5" thickBot="1" x14ac:dyDescent="0.25">
      <c r="B5" s="17" t="s">
        <v>71</v>
      </c>
      <c r="C5" s="18" t="s">
        <v>88</v>
      </c>
      <c r="D5" s="20" t="s">
        <v>114</v>
      </c>
      <c r="E5" s="19" t="s">
        <v>49</v>
      </c>
      <c r="F5" s="23" t="s">
        <v>120</v>
      </c>
      <c r="G5" s="23" t="s">
        <v>117</v>
      </c>
      <c r="J5" s="16" t="s">
        <v>128</v>
      </c>
      <c r="K5" s="23" t="s">
        <v>131</v>
      </c>
    </row>
    <row r="6" spans="1:11" ht="13.5" thickBot="1" x14ac:dyDescent="0.25">
      <c r="B6" s="17" t="s">
        <v>72</v>
      </c>
      <c r="C6" s="18" t="s">
        <v>89</v>
      </c>
    </row>
    <row r="7" spans="1:11" ht="13.5" thickBot="1" x14ac:dyDescent="0.25">
      <c r="B7" s="17" t="s">
        <v>73</v>
      </c>
      <c r="C7" s="18" t="s">
        <v>90</v>
      </c>
    </row>
    <row r="8" spans="1:11" ht="13.5" thickBot="1" x14ac:dyDescent="0.25">
      <c r="B8" s="17" t="s">
        <v>74</v>
      </c>
      <c r="C8" s="18" t="s">
        <v>91</v>
      </c>
    </row>
    <row r="9" spans="1:11" ht="13.5" thickBot="1" x14ac:dyDescent="0.25">
      <c r="B9" s="17" t="s">
        <v>75</v>
      </c>
      <c r="C9" s="18" t="s">
        <v>92</v>
      </c>
    </row>
    <row r="10" spans="1:11" ht="13.5" thickBot="1" x14ac:dyDescent="0.25">
      <c r="B10" s="17" t="s">
        <v>59</v>
      </c>
      <c r="C10" s="18" t="s">
        <v>93</v>
      </c>
    </row>
    <row r="11" spans="1:11" ht="13.5" thickBot="1" x14ac:dyDescent="0.25">
      <c r="B11" s="17" t="s">
        <v>54</v>
      </c>
      <c r="C11" s="18" t="s">
        <v>67</v>
      </c>
    </row>
    <row r="12" spans="1:11" ht="13.5" thickBot="1" x14ac:dyDescent="0.25">
      <c r="B12" s="17" t="s">
        <v>76</v>
      </c>
      <c r="C12" s="18" t="s">
        <v>101</v>
      </c>
    </row>
    <row r="13" spans="1:11" ht="34.5" thickBot="1" x14ac:dyDescent="0.25">
      <c r="B13" s="17" t="s">
        <v>58</v>
      </c>
      <c r="C13" s="18" t="s">
        <v>102</v>
      </c>
      <c r="F13" s="8" t="s">
        <v>13</v>
      </c>
      <c r="G13" s="8" t="s">
        <v>14</v>
      </c>
      <c r="H13" s="8" t="s">
        <v>111</v>
      </c>
    </row>
    <row r="14" spans="1:11" ht="77.25" thickBot="1" x14ac:dyDescent="0.25">
      <c r="B14" s="17" t="s">
        <v>77</v>
      </c>
      <c r="C14" s="18" t="s">
        <v>94</v>
      </c>
      <c r="F14" s="22" t="s">
        <v>119</v>
      </c>
      <c r="G14" s="22" t="s">
        <v>118</v>
      </c>
      <c r="H14" s="22" t="s">
        <v>55</v>
      </c>
    </row>
    <row r="15" spans="1:11" ht="141" thickBot="1" x14ac:dyDescent="0.25">
      <c r="B15" s="17" t="s">
        <v>64</v>
      </c>
      <c r="C15" s="18" t="s">
        <v>95</v>
      </c>
      <c r="F15" s="22" t="s">
        <v>120</v>
      </c>
      <c r="G15" s="22" t="s">
        <v>116</v>
      </c>
      <c r="H15" s="22" t="s">
        <v>112</v>
      </c>
    </row>
    <row r="16" spans="1:11" ht="90" thickBot="1" x14ac:dyDescent="0.25">
      <c r="B16" s="17" t="s">
        <v>78</v>
      </c>
      <c r="C16" s="18" t="s">
        <v>96</v>
      </c>
      <c r="F16" s="22" t="s">
        <v>120</v>
      </c>
      <c r="G16" s="22" t="s">
        <v>116</v>
      </c>
      <c r="H16" s="22" t="s">
        <v>113</v>
      </c>
    </row>
    <row r="17" spans="2:8" ht="90" thickBot="1" x14ac:dyDescent="0.25">
      <c r="B17" s="17" t="s">
        <v>79</v>
      </c>
      <c r="C17" s="18" t="s">
        <v>97</v>
      </c>
      <c r="F17" s="22" t="s">
        <v>120</v>
      </c>
      <c r="G17" s="22" t="s">
        <v>117</v>
      </c>
      <c r="H17" s="22" t="s">
        <v>114</v>
      </c>
    </row>
    <row r="18" spans="2:8" ht="13.5" thickBot="1" x14ac:dyDescent="0.25">
      <c r="B18" s="17" t="s">
        <v>61</v>
      </c>
      <c r="C18" s="18" t="s">
        <v>98</v>
      </c>
    </row>
    <row r="19" spans="2:8" ht="13.5" thickBot="1" x14ac:dyDescent="0.25">
      <c r="B19" s="17" t="s">
        <v>66</v>
      </c>
      <c r="C19" s="18" t="s">
        <v>99</v>
      </c>
    </row>
    <row r="20" spans="2:8" ht="13.5" thickBot="1" x14ac:dyDescent="0.25">
      <c r="B20" s="17" t="s">
        <v>60</v>
      </c>
      <c r="C20" s="18" t="s">
        <v>100</v>
      </c>
    </row>
    <row r="21" spans="2:8" ht="13.5" thickBot="1" x14ac:dyDescent="0.25">
      <c r="B21" s="17" t="s">
        <v>80</v>
      </c>
      <c r="C21" s="21" t="s">
        <v>103</v>
      </c>
    </row>
    <row r="22" spans="2:8" ht="13.5" thickBot="1" x14ac:dyDescent="0.25">
      <c r="B22" s="17" t="s">
        <v>81</v>
      </c>
      <c r="C22" s="21" t="s">
        <v>110</v>
      </c>
    </row>
    <row r="23" spans="2:8" ht="13.5" thickBot="1" x14ac:dyDescent="0.25">
      <c r="B23" s="17" t="s">
        <v>52</v>
      </c>
      <c r="C23" s="18" t="s">
        <v>104</v>
      </c>
    </row>
    <row r="24" spans="2:8" ht="13.5" thickBot="1" x14ac:dyDescent="0.25">
      <c r="B24" s="17" t="s">
        <v>82</v>
      </c>
      <c r="C24" s="18" t="s">
        <v>105</v>
      </c>
    </row>
    <row r="25" spans="2:8" ht="13.5" thickBot="1" x14ac:dyDescent="0.25">
      <c r="B25" s="17" t="s">
        <v>83</v>
      </c>
      <c r="C25" s="18" t="s">
        <v>106</v>
      </c>
    </row>
    <row r="26" spans="2:8" ht="13.5" thickBot="1" x14ac:dyDescent="0.25">
      <c r="B26" s="17" t="s">
        <v>84</v>
      </c>
      <c r="C26" s="18" t="s">
        <v>107</v>
      </c>
    </row>
    <row r="27" spans="2:8" ht="13.5" thickBot="1" x14ac:dyDescent="0.25">
      <c r="B27" s="17" t="s">
        <v>63</v>
      </c>
      <c r="C27" s="18" t="s">
        <v>108</v>
      </c>
    </row>
    <row r="28" spans="2:8" ht="13.5" thickBot="1" x14ac:dyDescent="0.25">
      <c r="B28" s="17" t="s">
        <v>47</v>
      </c>
      <c r="C28" s="18" t="s">
        <v>109</v>
      </c>
    </row>
    <row r="29" spans="2:8" x14ac:dyDescent="0.2">
      <c r="C29" s="21" t="s">
        <v>70</v>
      </c>
    </row>
    <row r="30" spans="2:8" x14ac:dyDescent="0.2">
      <c r="C30" s="21" t="s">
        <v>71</v>
      </c>
    </row>
    <row r="31" spans="2:8" x14ac:dyDescent="0.2">
      <c r="C31" s="21" t="s">
        <v>72</v>
      </c>
    </row>
    <row r="32" spans="2:8" x14ac:dyDescent="0.2">
      <c r="C32" s="21" t="s">
        <v>74</v>
      </c>
    </row>
    <row r="33" spans="3:3" x14ac:dyDescent="0.2">
      <c r="C33" s="21" t="s">
        <v>59</v>
      </c>
    </row>
    <row r="34" spans="3:3" x14ac:dyDescent="0.2">
      <c r="C34" s="21" t="s">
        <v>76</v>
      </c>
    </row>
    <row r="35" spans="3:3" x14ac:dyDescent="0.2">
      <c r="C35" s="21" t="s">
        <v>58</v>
      </c>
    </row>
    <row r="36" spans="3:3" x14ac:dyDescent="0.2">
      <c r="C36" s="21" t="s">
        <v>54</v>
      </c>
    </row>
  </sheetData>
  <sortState xmlns:xlrd2="http://schemas.microsoft.com/office/spreadsheetml/2017/richdata2" ref="B2:B29">
    <sortCondition ref="B2:B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Hoja4</vt:lpstr>
      <vt:lpstr>MATRIZ PAI 2025</vt:lpstr>
      <vt:lpstr>DATOS</vt:lpstr>
      <vt:lpstr>CUP</vt:lpstr>
      <vt:lpstr>EOD</vt:lpstr>
      <vt:lpstr>NIVEL_1</vt:lpstr>
      <vt:lpstr>NIVEL_2</vt:lpstr>
      <vt:lpstr>NIVEL_3</vt:lpstr>
      <vt:lpstr>NUEVO</vt:lpstr>
      <vt:lpstr>OEI</vt:lpstr>
      <vt:lpstr>PEDI</vt:lpstr>
      <vt:lpstr>PROGRAMA</vt:lpstr>
      <vt:lpstr>PROYECTO</vt:lpstr>
      <vt:lpstr>SINO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JAVIER ALTAMIRANO CAICEDO</dc:creator>
  <cp:lastModifiedBy>USUARIO</cp:lastModifiedBy>
  <dcterms:created xsi:type="dcterms:W3CDTF">2024-10-30T22:23:18Z</dcterms:created>
  <dcterms:modified xsi:type="dcterms:W3CDTF">2025-01-29T14:49:45Z</dcterms:modified>
</cp:coreProperties>
</file>