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-03-06-DD-06\Documents\G Rediseño 2019 onedrive\Escuela Politécnica Nacional\UDC - Documentos\Formatos\tercer nivel\Diseño curricular carrera\"/>
    </mc:Choice>
  </mc:AlternateContent>
  <bookViews>
    <workbookView xWindow="0" yWindow="60" windowWidth="20490" windowHeight="7695" activeTab="1"/>
  </bookViews>
  <sheets>
    <sheet name="Malla Curricular" sheetId="3" r:id="rId1"/>
    <sheet name="Malla de Trabajo" sheetId="6" r:id="rId2"/>
  </sheets>
  <definedNames>
    <definedName name="_xlnm.Print_Area" localSheetId="0">'Malla Curricular'!$A$1:$AA$58</definedName>
  </definedNames>
  <calcPr calcId="162913"/>
</workbook>
</file>

<file path=xl/calcChain.xml><?xml version="1.0" encoding="utf-8"?>
<calcChain xmlns="http://schemas.openxmlformats.org/spreadsheetml/2006/main">
  <c r="Z27" i="3" l="1"/>
  <c r="Z26" i="3"/>
  <c r="Z25" i="3"/>
  <c r="Z10" i="3"/>
  <c r="Z9" i="3"/>
  <c r="Z8" i="3"/>
  <c r="Z7" i="3"/>
  <c r="BU9" i="6"/>
  <c r="BT9" i="6"/>
  <c r="BT17" i="6"/>
  <c r="BT15" i="6"/>
  <c r="BT16" i="6"/>
  <c r="BT14" i="6"/>
  <c r="BU8" i="6"/>
  <c r="BU6" i="6"/>
  <c r="BU7" i="6"/>
  <c r="BU5" i="6"/>
  <c r="BT5" i="6"/>
  <c r="BE81" i="6"/>
  <c r="BE72" i="6"/>
  <c r="BE63" i="6"/>
  <c r="BE54" i="6"/>
  <c r="BE45" i="6"/>
  <c r="BE36" i="6"/>
  <c r="BE27" i="6"/>
  <c r="BE18" i="6"/>
  <c r="BE9" i="6"/>
  <c r="Z28" i="3" l="1"/>
  <c r="BT7" i="6" l="1"/>
  <c r="BV5" i="6"/>
  <c r="BS14" i="6" l="1"/>
  <c r="BT8" i="6"/>
  <c r="BT6" i="6"/>
  <c r="BS8" i="6"/>
  <c r="BS7" i="6"/>
  <c r="BS6" i="6"/>
  <c r="BS5" i="6"/>
  <c r="BR8" i="6"/>
  <c r="BR7" i="6"/>
  <c r="BR6" i="6"/>
  <c r="BR5" i="6"/>
  <c r="BA77" i="6"/>
  <c r="AZ77" i="6"/>
  <c r="BA68" i="6"/>
  <c r="AZ68" i="6"/>
  <c r="BA59" i="6"/>
  <c r="AZ59" i="6"/>
  <c r="BA50" i="6"/>
  <c r="AZ50" i="6"/>
  <c r="BA41" i="6"/>
  <c r="AZ41" i="6"/>
  <c r="BA32" i="6"/>
  <c r="AZ32" i="6"/>
  <c r="BA23" i="6"/>
  <c r="AZ23" i="6"/>
  <c r="BA14" i="6"/>
  <c r="AZ14" i="6"/>
  <c r="BA5" i="6"/>
  <c r="AZ5" i="6"/>
  <c r="BD81" i="6"/>
  <c r="BD80" i="6"/>
  <c r="BD79" i="6"/>
  <c r="BD78" i="6"/>
  <c r="BD77" i="6"/>
  <c r="BC80" i="6"/>
  <c r="BC79" i="6"/>
  <c r="BC78" i="6"/>
  <c r="BC77" i="6"/>
  <c r="BD68" i="6"/>
  <c r="BC68" i="6"/>
  <c r="AD81" i="6"/>
  <c r="AE80" i="6"/>
  <c r="AE79" i="6"/>
  <c r="AE78" i="6"/>
  <c r="AE81" i="6" s="1"/>
  <c r="AE77" i="6"/>
  <c r="AB77" i="6"/>
  <c r="Y39" i="3" l="1"/>
  <c r="BC71" i="6"/>
  <c r="BC70" i="6"/>
  <c r="BC69" i="6"/>
  <c r="BC62" i="6"/>
  <c r="BC61" i="6"/>
  <c r="BC60" i="6"/>
  <c r="BC59" i="6"/>
  <c r="BC53" i="6"/>
  <c r="BC52" i="6"/>
  <c r="BC51" i="6"/>
  <c r="BC50" i="6"/>
  <c r="BC44" i="6"/>
  <c r="BC43" i="6"/>
  <c r="BC42" i="6"/>
  <c r="BC41" i="6"/>
  <c r="BC35" i="6"/>
  <c r="BC34" i="6"/>
  <c r="BC33" i="6"/>
  <c r="BC32" i="6"/>
  <c r="BC26" i="6"/>
  <c r="BC25" i="6"/>
  <c r="BC24" i="6"/>
  <c r="BC23" i="6"/>
  <c r="BC17" i="6"/>
  <c r="BC16" i="6"/>
  <c r="BC15" i="6"/>
  <c r="BC14" i="6"/>
  <c r="BC8" i="6"/>
  <c r="BC7" i="6"/>
  <c r="BC6" i="6"/>
  <c r="BC5" i="6"/>
  <c r="BI53" i="6"/>
  <c r="BH53" i="6"/>
  <c r="BI52" i="6"/>
  <c r="BH52" i="6"/>
  <c r="BI51" i="6"/>
  <c r="BH51" i="6"/>
  <c r="BI50" i="6"/>
  <c r="BH50" i="6"/>
  <c r="BC81" i="6" l="1"/>
  <c r="BJ50" i="6"/>
  <c r="BH54" i="6"/>
  <c r="BI54" i="6"/>
  <c r="BJ53" i="6"/>
  <c r="BJ54" i="6" l="1"/>
  <c r="S5" i="6"/>
  <c r="L55" i="3" l="1"/>
  <c r="L54" i="3"/>
  <c r="L53" i="3"/>
  <c r="O49" i="3"/>
  <c r="O48" i="3"/>
  <c r="O47" i="3"/>
  <c r="X81" i="6"/>
  <c r="Y80" i="6"/>
  <c r="Y79" i="6"/>
  <c r="Y78" i="6"/>
  <c r="Y77" i="6"/>
  <c r="V77" i="6"/>
  <c r="M53" i="3" s="1"/>
  <c r="Y81" i="6" l="1"/>
  <c r="BH77" i="6"/>
  <c r="BI80" i="6"/>
  <c r="BH80" i="6"/>
  <c r="BI79" i="6"/>
  <c r="BH79" i="6"/>
  <c r="BI78" i="6"/>
  <c r="BH78" i="6"/>
  <c r="AP81" i="6"/>
  <c r="AQ77" i="6"/>
  <c r="AQ81" i="6" s="1"/>
  <c r="BH81" i="6" l="1"/>
  <c r="BJ77" i="6"/>
  <c r="BI77" i="6"/>
  <c r="BI81" i="6" s="1"/>
  <c r="BJ80" i="6"/>
  <c r="BJ81" i="6" l="1"/>
  <c r="Y33" i="3"/>
  <c r="Y38" i="3"/>
  <c r="X38" i="3"/>
  <c r="Y37" i="3"/>
  <c r="X37" i="3"/>
  <c r="Y36" i="3"/>
  <c r="X36" i="3"/>
  <c r="X35" i="3"/>
  <c r="Y35" i="3"/>
  <c r="Y34" i="3"/>
  <c r="X34" i="3"/>
  <c r="Y54" i="3"/>
  <c r="Y50" i="3"/>
  <c r="Y46" i="3"/>
  <c r="AP36" i="6"/>
  <c r="AQ33" i="6"/>
  <c r="AQ32" i="6"/>
  <c r="AP27" i="6"/>
  <c r="AQ24" i="6"/>
  <c r="AQ23" i="6"/>
  <c r="AQ15" i="6"/>
  <c r="AQ14" i="6"/>
  <c r="AQ6" i="6"/>
  <c r="AQ5" i="6"/>
  <c r="AQ36" i="6" l="1"/>
  <c r="AQ27" i="6"/>
  <c r="BH71" i="6"/>
  <c r="BH70" i="6"/>
  <c r="BH69" i="6"/>
  <c r="BH68" i="6"/>
  <c r="BH62" i="6"/>
  <c r="BH61" i="6"/>
  <c r="BJ62" i="6" s="1"/>
  <c r="BH60" i="6"/>
  <c r="BH59" i="6"/>
  <c r="BH44" i="6"/>
  <c r="BH43" i="6"/>
  <c r="BH42" i="6"/>
  <c r="BH41" i="6"/>
  <c r="BH35" i="6"/>
  <c r="BH34" i="6"/>
  <c r="BH33" i="6"/>
  <c r="BH32" i="6"/>
  <c r="BH26" i="6"/>
  <c r="BH25" i="6"/>
  <c r="BJ26" i="6" s="1"/>
  <c r="BH24" i="6"/>
  <c r="BH23" i="6"/>
  <c r="BH14" i="6"/>
  <c r="BH17" i="6"/>
  <c r="BH16" i="6"/>
  <c r="BH15" i="6"/>
  <c r="BH5" i="6"/>
  <c r="BH8" i="6"/>
  <c r="BH7" i="6"/>
  <c r="BH6" i="6"/>
  <c r="BJ35" i="6" l="1"/>
  <c r="BH72" i="6"/>
  <c r="BJ71" i="6"/>
  <c r="BJ41" i="6"/>
  <c r="BH36" i="6"/>
  <c r="BH18" i="6"/>
  <c r="BJ8" i="6"/>
  <c r="BH9" i="6"/>
  <c r="BJ5" i="6"/>
  <c r="BJ17" i="6"/>
  <c r="BJ44" i="6"/>
  <c r="BH45" i="6"/>
  <c r="BH27" i="6"/>
  <c r="BH63" i="6"/>
  <c r="BJ68" i="6"/>
  <c r="BJ59" i="6"/>
  <c r="BJ45" i="6"/>
  <c r="BJ32" i="6"/>
  <c r="BJ23" i="6"/>
  <c r="BJ14" i="6"/>
  <c r="BJ9" i="6" l="1"/>
  <c r="BJ72" i="6"/>
  <c r="BJ63" i="6"/>
  <c r="BJ36" i="6"/>
  <c r="BJ27" i="6"/>
  <c r="BJ18" i="6"/>
  <c r="AP63" i="6" l="1"/>
  <c r="BI62" i="6"/>
  <c r="BI61" i="6"/>
  <c r="AQ59" i="6"/>
  <c r="BI59" i="6" s="1"/>
  <c r="AP72" i="6"/>
  <c r="BI71" i="6"/>
  <c r="BI35" i="6"/>
  <c r="BI70" i="6"/>
  <c r="BI34" i="6"/>
  <c r="BI69" i="6"/>
  <c r="BI33" i="6"/>
  <c r="AQ68" i="6"/>
  <c r="BI68" i="6" s="1"/>
  <c r="BI32" i="6"/>
  <c r="AP45" i="6"/>
  <c r="BI44" i="6"/>
  <c r="BI26" i="6"/>
  <c r="BI43" i="6"/>
  <c r="BI25" i="6"/>
  <c r="BI42" i="6"/>
  <c r="BI24" i="6"/>
  <c r="AQ41" i="6"/>
  <c r="BI41" i="6" s="1"/>
  <c r="BI23" i="6"/>
  <c r="AV18" i="6"/>
  <c r="AP18" i="6"/>
  <c r="BI17" i="6"/>
  <c r="BI16" i="6"/>
  <c r="BI15" i="6"/>
  <c r="AW14" i="6"/>
  <c r="AV9" i="6"/>
  <c r="AP9" i="6"/>
  <c r="BI8" i="6"/>
  <c r="BI7" i="6"/>
  <c r="BI6" i="6"/>
  <c r="AW5" i="6"/>
  <c r="BI14" i="6" l="1"/>
  <c r="BI18" i="6" s="1"/>
  <c r="BI5" i="6"/>
  <c r="BI9" i="6" s="1"/>
  <c r="BI27" i="6"/>
  <c r="BI36" i="6"/>
  <c r="BI60" i="6"/>
  <c r="BI63" i="6" s="1"/>
  <c r="BI45" i="6"/>
  <c r="BI72" i="6"/>
  <c r="AQ72" i="6"/>
  <c r="AQ9" i="6"/>
  <c r="AW18" i="6"/>
  <c r="AW9" i="6"/>
  <c r="AQ45" i="6"/>
  <c r="AQ63" i="6"/>
  <c r="AQ18" i="6"/>
  <c r="R43" i="3" l="1"/>
  <c r="R42" i="3"/>
  <c r="R41" i="3"/>
  <c r="O43" i="3"/>
  <c r="O42" i="3"/>
  <c r="O41" i="3"/>
  <c r="L43" i="3"/>
  <c r="L42" i="3"/>
  <c r="L41" i="3"/>
  <c r="I43" i="3"/>
  <c r="I42" i="3"/>
  <c r="I41" i="3"/>
  <c r="F43" i="3"/>
  <c r="F42" i="3"/>
  <c r="F41" i="3"/>
  <c r="C43" i="3"/>
  <c r="C42" i="3"/>
  <c r="C41" i="3"/>
  <c r="U42" i="3"/>
  <c r="AJ63" i="6"/>
  <c r="AD63" i="6"/>
  <c r="X63" i="6"/>
  <c r="R63" i="6"/>
  <c r="L63" i="6"/>
  <c r="F63" i="6"/>
  <c r="AK62" i="6"/>
  <c r="AE62" i="6"/>
  <c r="Y62" i="6"/>
  <c r="S62" i="6"/>
  <c r="M62" i="6"/>
  <c r="G62" i="6"/>
  <c r="BE61" i="6"/>
  <c r="AK61" i="6"/>
  <c r="AE61" i="6"/>
  <c r="Y61" i="6"/>
  <c r="S61" i="6"/>
  <c r="M61" i="6"/>
  <c r="G61" i="6"/>
  <c r="BD61" i="6" s="1"/>
  <c r="AK60" i="6"/>
  <c r="AE60" i="6"/>
  <c r="Y60" i="6"/>
  <c r="S60" i="6"/>
  <c r="M60" i="6"/>
  <c r="G60" i="6"/>
  <c r="BD60" i="6" s="1"/>
  <c r="AK59" i="6"/>
  <c r="AH59" i="6"/>
  <c r="S41" i="3" s="1"/>
  <c r="AE59" i="6"/>
  <c r="AB59" i="6"/>
  <c r="P41" i="3" s="1"/>
  <c r="Y59" i="6"/>
  <c r="V59" i="6"/>
  <c r="M41" i="3" s="1"/>
  <c r="S59" i="6"/>
  <c r="P59" i="6"/>
  <c r="J41" i="3" s="1"/>
  <c r="M59" i="6"/>
  <c r="J59" i="6"/>
  <c r="G41" i="3" s="1"/>
  <c r="G59" i="6"/>
  <c r="BD59" i="6" s="1"/>
  <c r="D59" i="6"/>
  <c r="BD62" i="6" l="1"/>
  <c r="BD63" i="6" s="1"/>
  <c r="D41" i="3"/>
  <c r="V42" i="3"/>
  <c r="BE59" i="6"/>
  <c r="G63" i="6"/>
  <c r="AE63" i="6"/>
  <c r="Y63" i="6"/>
  <c r="AK63" i="6"/>
  <c r="S63" i="6"/>
  <c r="BC63" i="6"/>
  <c r="M63" i="6"/>
  <c r="U54" i="3"/>
  <c r="O54" i="3"/>
  <c r="AD72" i="6"/>
  <c r="AE71" i="6"/>
  <c r="AE70" i="6"/>
  <c r="AE69" i="6"/>
  <c r="AE68" i="6"/>
  <c r="AB68" i="6"/>
  <c r="P47" i="3" s="1"/>
  <c r="O55" i="3"/>
  <c r="I55" i="3"/>
  <c r="I54" i="3"/>
  <c r="F55" i="3"/>
  <c r="F54" i="3"/>
  <c r="C55" i="3"/>
  <c r="C54" i="3"/>
  <c r="R49" i="3"/>
  <c r="R48" i="3"/>
  <c r="L49" i="3"/>
  <c r="L48" i="3"/>
  <c r="I49" i="3"/>
  <c r="I48" i="3"/>
  <c r="F49" i="3"/>
  <c r="F48" i="3"/>
  <c r="C49" i="3"/>
  <c r="C48" i="3"/>
  <c r="R37" i="3"/>
  <c r="R36" i="3"/>
  <c r="O37" i="3"/>
  <c r="O36" i="3"/>
  <c r="L37" i="3"/>
  <c r="L36" i="3"/>
  <c r="I37" i="3"/>
  <c r="I36" i="3"/>
  <c r="F37" i="3"/>
  <c r="F36" i="3"/>
  <c r="C37" i="3"/>
  <c r="C36" i="3"/>
  <c r="R31" i="3"/>
  <c r="R30" i="3"/>
  <c r="O31" i="3"/>
  <c r="O30" i="3"/>
  <c r="L31" i="3"/>
  <c r="L30" i="3"/>
  <c r="I31" i="3"/>
  <c r="I30" i="3"/>
  <c r="F31" i="3"/>
  <c r="F30" i="3"/>
  <c r="C31" i="3"/>
  <c r="C30" i="3"/>
  <c r="R25" i="3"/>
  <c r="R24" i="3"/>
  <c r="O25" i="3"/>
  <c r="O24" i="3"/>
  <c r="L25" i="3"/>
  <c r="L24" i="3"/>
  <c r="I25" i="3"/>
  <c r="I24" i="3"/>
  <c r="F25" i="3"/>
  <c r="F24" i="3"/>
  <c r="C25" i="3"/>
  <c r="C24" i="3"/>
  <c r="R19" i="3"/>
  <c r="R18" i="3"/>
  <c r="O19" i="3"/>
  <c r="O18" i="3"/>
  <c r="L19" i="3"/>
  <c r="L18" i="3"/>
  <c r="I19" i="3"/>
  <c r="I18" i="3"/>
  <c r="F19" i="3"/>
  <c r="F18" i="3"/>
  <c r="C19" i="3"/>
  <c r="C18" i="3"/>
  <c r="R13" i="3"/>
  <c r="R12" i="3"/>
  <c r="O13" i="3"/>
  <c r="O12" i="3"/>
  <c r="L13" i="3"/>
  <c r="L12" i="3"/>
  <c r="I13" i="3"/>
  <c r="I12" i="3"/>
  <c r="F13" i="3"/>
  <c r="F12" i="3"/>
  <c r="C13" i="3"/>
  <c r="C12" i="3"/>
  <c r="R7" i="3"/>
  <c r="R6" i="3"/>
  <c r="O7" i="3"/>
  <c r="O6" i="3"/>
  <c r="L7" i="3"/>
  <c r="L6" i="3"/>
  <c r="I7" i="3"/>
  <c r="I6" i="3"/>
  <c r="F7" i="3"/>
  <c r="F6" i="3"/>
  <c r="C7" i="3"/>
  <c r="C6" i="3"/>
  <c r="O53" i="3"/>
  <c r="I53" i="3"/>
  <c r="F53" i="3"/>
  <c r="C53" i="3"/>
  <c r="R47" i="3"/>
  <c r="L47" i="3"/>
  <c r="I47" i="3"/>
  <c r="F47" i="3"/>
  <c r="C47" i="3"/>
  <c r="R35" i="3"/>
  <c r="O35" i="3"/>
  <c r="L35" i="3"/>
  <c r="I35" i="3"/>
  <c r="F35" i="3"/>
  <c r="C35" i="3"/>
  <c r="R29" i="3"/>
  <c r="O29" i="3"/>
  <c r="L29" i="3"/>
  <c r="I29" i="3"/>
  <c r="F29" i="3"/>
  <c r="C29" i="3"/>
  <c r="R23" i="3"/>
  <c r="O23" i="3"/>
  <c r="L23" i="3"/>
  <c r="I23" i="3"/>
  <c r="F23" i="3"/>
  <c r="C23" i="3"/>
  <c r="R17" i="3"/>
  <c r="O17" i="3"/>
  <c r="L17" i="3"/>
  <c r="I17" i="3"/>
  <c r="F17" i="3"/>
  <c r="C17" i="3"/>
  <c r="R11" i="3"/>
  <c r="O11" i="3"/>
  <c r="L11" i="3"/>
  <c r="I11" i="3"/>
  <c r="F11" i="3"/>
  <c r="C11" i="3"/>
  <c r="R5" i="3"/>
  <c r="O5" i="3"/>
  <c r="L5" i="3"/>
  <c r="I5" i="3"/>
  <c r="F5" i="3"/>
  <c r="C5" i="3"/>
  <c r="BE70" i="6"/>
  <c r="U48" i="3"/>
  <c r="BE52" i="6"/>
  <c r="U36" i="3"/>
  <c r="U30" i="3"/>
  <c r="U24" i="3"/>
  <c r="BE25" i="6"/>
  <c r="U18" i="3"/>
  <c r="U12" i="3"/>
  <c r="BE5" i="6"/>
  <c r="BL5" i="6" s="1"/>
  <c r="BS16" i="6"/>
  <c r="P77" i="6"/>
  <c r="J53" i="3" s="1"/>
  <c r="Y14" i="3" s="1"/>
  <c r="Z14" i="3" s="1"/>
  <c r="J77" i="6"/>
  <c r="G53" i="3" s="1"/>
  <c r="Y13" i="3" s="1"/>
  <c r="Z13" i="3" s="1"/>
  <c r="Z15" i="3" s="1"/>
  <c r="F81" i="6"/>
  <c r="G80" i="6"/>
  <c r="G79" i="6"/>
  <c r="G78" i="6"/>
  <c r="G77" i="6"/>
  <c r="D77" i="6"/>
  <c r="AJ72" i="6"/>
  <c r="AK71" i="6"/>
  <c r="AK70" i="6"/>
  <c r="AK69" i="6"/>
  <c r="AK68" i="6"/>
  <c r="AH68" i="6"/>
  <c r="S47" i="3" s="1"/>
  <c r="X72" i="6"/>
  <c r="Y71" i="6"/>
  <c r="Y70" i="6"/>
  <c r="Y69" i="6"/>
  <c r="Y68" i="6"/>
  <c r="V68" i="6"/>
  <c r="M47" i="3" s="1"/>
  <c r="R72" i="6"/>
  <c r="S71" i="6"/>
  <c r="S70" i="6"/>
  <c r="S69" i="6"/>
  <c r="S68" i="6"/>
  <c r="P68" i="6"/>
  <c r="J47" i="3" s="1"/>
  <c r="L72" i="6"/>
  <c r="M71" i="6"/>
  <c r="M70" i="6"/>
  <c r="M69" i="6"/>
  <c r="M68" i="6"/>
  <c r="J68" i="6"/>
  <c r="G47" i="3" s="1"/>
  <c r="F72" i="6"/>
  <c r="G71" i="6"/>
  <c r="BD71" i="6" s="1"/>
  <c r="G70" i="6"/>
  <c r="G69" i="6"/>
  <c r="G68" i="6"/>
  <c r="D68" i="6"/>
  <c r="AJ54" i="6"/>
  <c r="AK53" i="6"/>
  <c r="AK52" i="6"/>
  <c r="AK51" i="6"/>
  <c r="AK50" i="6"/>
  <c r="AH50" i="6"/>
  <c r="S35" i="3" s="1"/>
  <c r="AD54" i="6"/>
  <c r="AE53" i="6"/>
  <c r="AE52" i="6"/>
  <c r="AE51" i="6"/>
  <c r="AE50" i="6"/>
  <c r="AB50" i="6"/>
  <c r="P35" i="3" s="1"/>
  <c r="X54" i="6"/>
  <c r="Y53" i="6"/>
  <c r="Y52" i="6"/>
  <c r="Y51" i="6"/>
  <c r="Y50" i="6"/>
  <c r="V50" i="6"/>
  <c r="M35" i="3" s="1"/>
  <c r="R54" i="6"/>
  <c r="S53" i="6"/>
  <c r="S52" i="6"/>
  <c r="S51" i="6"/>
  <c r="S50" i="6"/>
  <c r="P50" i="6"/>
  <c r="J35" i="3" s="1"/>
  <c r="L54" i="6"/>
  <c r="M53" i="6"/>
  <c r="M52" i="6"/>
  <c r="M51" i="6"/>
  <c r="M50" i="6"/>
  <c r="J50" i="6"/>
  <c r="G35" i="3" s="1"/>
  <c r="F54" i="6"/>
  <c r="G53" i="6"/>
  <c r="BD53" i="6" s="1"/>
  <c r="G52" i="6"/>
  <c r="BD52" i="6" s="1"/>
  <c r="G51" i="6"/>
  <c r="BD51" i="6" s="1"/>
  <c r="G50" i="6"/>
  <c r="BD50" i="6" s="1"/>
  <c r="D50" i="6"/>
  <c r="AJ45" i="6"/>
  <c r="AK44" i="6"/>
  <c r="AK43" i="6"/>
  <c r="AK42" i="6"/>
  <c r="AK41" i="6"/>
  <c r="AH41" i="6"/>
  <c r="S29" i="3" s="1"/>
  <c r="AD45" i="6"/>
  <c r="AE44" i="6"/>
  <c r="AE43" i="6"/>
  <c r="AE42" i="6"/>
  <c r="AE41" i="6"/>
  <c r="AB41" i="6"/>
  <c r="P29" i="3" s="1"/>
  <c r="X45" i="6"/>
  <c r="Y44" i="6"/>
  <c r="Y43" i="6"/>
  <c r="Y42" i="6"/>
  <c r="Y41" i="6"/>
  <c r="V41" i="6"/>
  <c r="M29" i="3" s="1"/>
  <c r="R45" i="6"/>
  <c r="S44" i="6"/>
  <c r="S43" i="6"/>
  <c r="S42" i="6"/>
  <c r="S41" i="6"/>
  <c r="P41" i="6"/>
  <c r="J29" i="3" s="1"/>
  <c r="L45" i="6"/>
  <c r="M44" i="6"/>
  <c r="M43" i="6"/>
  <c r="M42" i="6"/>
  <c r="M41" i="6"/>
  <c r="J41" i="6"/>
  <c r="F45" i="6"/>
  <c r="G44" i="6"/>
  <c r="BD44" i="6" s="1"/>
  <c r="G43" i="6"/>
  <c r="BD43" i="6" s="1"/>
  <c r="G42" i="6"/>
  <c r="BD42" i="6" s="1"/>
  <c r="G41" i="6"/>
  <c r="BD41" i="6" s="1"/>
  <c r="D41" i="6"/>
  <c r="AJ36" i="6"/>
  <c r="AK35" i="6"/>
  <c r="AK34" i="6"/>
  <c r="AK33" i="6"/>
  <c r="AK32" i="6"/>
  <c r="AH32" i="6"/>
  <c r="S23" i="3" s="1"/>
  <c r="AD36" i="6"/>
  <c r="AE35" i="6"/>
  <c r="AE34" i="6"/>
  <c r="AE33" i="6"/>
  <c r="AE32" i="6"/>
  <c r="AB32" i="6"/>
  <c r="P23" i="3" s="1"/>
  <c r="X36" i="6"/>
  <c r="Y35" i="6"/>
  <c r="Y34" i="6"/>
  <c r="Y33" i="6"/>
  <c r="Y32" i="6"/>
  <c r="V32" i="6"/>
  <c r="M23" i="3" s="1"/>
  <c r="R36" i="6"/>
  <c r="S35" i="6"/>
  <c r="S34" i="6"/>
  <c r="S33" i="6"/>
  <c r="S32" i="6"/>
  <c r="P32" i="6"/>
  <c r="J23" i="3" s="1"/>
  <c r="L36" i="6"/>
  <c r="M35" i="6"/>
  <c r="M34" i="6"/>
  <c r="M33" i="6"/>
  <c r="M32" i="6"/>
  <c r="J32" i="6"/>
  <c r="G23" i="3" s="1"/>
  <c r="F36" i="6"/>
  <c r="G35" i="6"/>
  <c r="BD35" i="6" s="1"/>
  <c r="G34" i="6"/>
  <c r="BD34" i="6" s="1"/>
  <c r="G33" i="6"/>
  <c r="G32" i="6"/>
  <c r="BD32" i="6" s="1"/>
  <c r="D32" i="6"/>
  <c r="AJ27" i="6"/>
  <c r="AK26" i="6"/>
  <c r="AK25" i="6"/>
  <c r="AK24" i="6"/>
  <c r="AK23" i="6"/>
  <c r="AH23" i="6"/>
  <c r="S17" i="3" s="1"/>
  <c r="AD27" i="6"/>
  <c r="AE26" i="6"/>
  <c r="AE25" i="6"/>
  <c r="AE24" i="6"/>
  <c r="AE23" i="6"/>
  <c r="AB23" i="6"/>
  <c r="P17" i="3" s="1"/>
  <c r="X27" i="6"/>
  <c r="Y26" i="6"/>
  <c r="Y25" i="6"/>
  <c r="Y24" i="6"/>
  <c r="Y23" i="6"/>
  <c r="V23" i="6"/>
  <c r="M17" i="3" s="1"/>
  <c r="R27" i="6"/>
  <c r="S26" i="6"/>
  <c r="S25" i="6"/>
  <c r="S24" i="6"/>
  <c r="S23" i="6"/>
  <c r="P23" i="6"/>
  <c r="J17" i="3" s="1"/>
  <c r="L27" i="6"/>
  <c r="BR15" i="6" s="1"/>
  <c r="M26" i="6"/>
  <c r="M25" i="6"/>
  <c r="M24" i="6"/>
  <c r="M23" i="6"/>
  <c r="J23" i="6"/>
  <c r="G17" i="3" s="1"/>
  <c r="AJ18" i="6"/>
  <c r="AK17" i="6"/>
  <c r="AK16" i="6"/>
  <c r="AK15" i="6"/>
  <c r="AK14" i="6"/>
  <c r="AH14" i="6"/>
  <c r="S11" i="3" s="1"/>
  <c r="AD18" i="6"/>
  <c r="AE17" i="6"/>
  <c r="AE16" i="6"/>
  <c r="AE15" i="6"/>
  <c r="AE14" i="6"/>
  <c r="AB14" i="6"/>
  <c r="P11" i="3" s="1"/>
  <c r="F27" i="6"/>
  <c r="G26" i="6"/>
  <c r="BD26" i="6" s="1"/>
  <c r="G25" i="6"/>
  <c r="BD25" i="6" s="1"/>
  <c r="G24" i="6"/>
  <c r="BD24" i="6" s="1"/>
  <c r="G23" i="6"/>
  <c r="BD23" i="6" s="1"/>
  <c r="D23" i="6"/>
  <c r="BD33" i="6" l="1"/>
  <c r="BD69" i="6"/>
  <c r="BD70" i="6"/>
  <c r="BD72" i="6" s="1"/>
  <c r="V48" i="3"/>
  <c r="BL59" i="6"/>
  <c r="M27" i="6"/>
  <c r="M45" i="6"/>
  <c r="Y54" i="6"/>
  <c r="M72" i="6"/>
  <c r="D17" i="3"/>
  <c r="D29" i="3"/>
  <c r="V30" i="3"/>
  <c r="D47" i="3"/>
  <c r="D53" i="3"/>
  <c r="P53" i="3"/>
  <c r="Y18" i="3" s="1"/>
  <c r="BE68" i="6"/>
  <c r="BE34" i="6"/>
  <c r="BE50" i="6"/>
  <c r="BE79" i="6"/>
  <c r="BE77" i="6"/>
  <c r="BE32" i="6"/>
  <c r="AK27" i="6"/>
  <c r="BE23" i="6"/>
  <c r="BE16" i="6"/>
  <c r="BE14" i="6"/>
  <c r="BE43" i="6"/>
  <c r="AK45" i="6"/>
  <c r="BE41" i="6"/>
  <c r="BE7" i="6"/>
  <c r="Y27" i="6"/>
  <c r="M36" i="6"/>
  <c r="Y45" i="6"/>
  <c r="M54" i="6"/>
  <c r="AK54" i="6"/>
  <c r="Y72" i="6"/>
  <c r="V24" i="3"/>
  <c r="V36" i="3"/>
  <c r="AZ84" i="6"/>
  <c r="BC36" i="6"/>
  <c r="G27" i="6"/>
  <c r="S27" i="6"/>
  <c r="G36" i="6"/>
  <c r="S45" i="6"/>
  <c r="G54" i="6"/>
  <c r="AE54" i="6"/>
  <c r="S72" i="6"/>
  <c r="G81" i="6"/>
  <c r="AE72" i="6"/>
  <c r="V18" i="3"/>
  <c r="D35" i="3"/>
  <c r="BC45" i="6"/>
  <c r="V54" i="3"/>
  <c r="BC54" i="6"/>
  <c r="AE18" i="6"/>
  <c r="BC72" i="6"/>
  <c r="D23" i="3"/>
  <c r="G29" i="3"/>
  <c r="U6" i="3"/>
  <c r="U57" i="3" s="1"/>
  <c r="BC9" i="6"/>
  <c r="Y15" i="3"/>
  <c r="AK72" i="6"/>
  <c r="AK18" i="6"/>
  <c r="AE27" i="6"/>
  <c r="S36" i="6"/>
  <c r="G45" i="6"/>
  <c r="AE45" i="6"/>
  <c r="S54" i="6"/>
  <c r="G72" i="6"/>
  <c r="AK36" i="6"/>
  <c r="AE36" i="6"/>
  <c r="Y36" i="6"/>
  <c r="BC27" i="6"/>
  <c r="Y19" i="3" l="1"/>
  <c r="Z18" i="3"/>
  <c r="Z19" i="3" s="1"/>
  <c r="Z21" i="3" s="1"/>
  <c r="BS15" i="6"/>
  <c r="BL77" i="6"/>
  <c r="BL50" i="6"/>
  <c r="BL14" i="6"/>
  <c r="BL32" i="6"/>
  <c r="BL41" i="6"/>
  <c r="BL68" i="6"/>
  <c r="BL23" i="6"/>
  <c r="BD27" i="6"/>
  <c r="BD36" i="6"/>
  <c r="BD54" i="6"/>
  <c r="BD45" i="6"/>
  <c r="BR9" i="6"/>
  <c r="V14" i="6"/>
  <c r="M11" i="3" s="1"/>
  <c r="P14" i="6"/>
  <c r="J11" i="3" s="1"/>
  <c r="J14" i="6"/>
  <c r="G11" i="3" s="1"/>
  <c r="D14" i="6"/>
  <c r="AH5" i="6"/>
  <c r="S5" i="3" s="1"/>
  <c r="AB5" i="6"/>
  <c r="P5" i="3" s="1"/>
  <c r="V5" i="6"/>
  <c r="M5" i="3" s="1"/>
  <c r="P5" i="6"/>
  <c r="J5" i="3" s="1"/>
  <c r="J5" i="6"/>
  <c r="G5" i="3" s="1"/>
  <c r="D5" i="6"/>
  <c r="L9" i="6"/>
  <c r="D11" i="3" l="1"/>
  <c r="V12" i="3"/>
  <c r="D5" i="3"/>
  <c r="BC18" i="6"/>
  <c r="BA84" i="6" l="1"/>
  <c r="V6" i="3"/>
  <c r="V57" i="3" s="1"/>
  <c r="X18" i="6"/>
  <c r="Y17" i="6"/>
  <c r="Y16" i="6"/>
  <c r="Y15" i="6"/>
  <c r="Y14" i="6"/>
  <c r="R18" i="6"/>
  <c r="S17" i="6"/>
  <c r="S16" i="6"/>
  <c r="S15" i="6"/>
  <c r="S14" i="6"/>
  <c r="L18" i="6"/>
  <c r="M17" i="6"/>
  <c r="M16" i="6"/>
  <c r="M15" i="6"/>
  <c r="M14" i="6"/>
  <c r="F18" i="6"/>
  <c r="G17" i="6"/>
  <c r="G16" i="6"/>
  <c r="G15" i="6"/>
  <c r="G14" i="6"/>
  <c r="AJ9" i="6"/>
  <c r="AK8" i="6"/>
  <c r="AK7" i="6"/>
  <c r="AK6" i="6"/>
  <c r="AK5" i="6"/>
  <c r="AD9" i="6"/>
  <c r="AE8" i="6"/>
  <c r="AE7" i="6"/>
  <c r="AE6" i="6"/>
  <c r="AE5" i="6"/>
  <c r="X9" i="6"/>
  <c r="R9" i="6"/>
  <c r="F9" i="6"/>
  <c r="Y8" i="6"/>
  <c r="S8" i="6"/>
  <c r="M8" i="6"/>
  <c r="G8" i="6"/>
  <c r="Y7" i="6"/>
  <c r="S7" i="6"/>
  <c r="M7" i="6"/>
  <c r="G7" i="6"/>
  <c r="Y6" i="6"/>
  <c r="S6" i="6"/>
  <c r="M6" i="6"/>
  <c r="G6" i="6"/>
  <c r="BD6" i="6" s="1"/>
  <c r="Y5" i="6"/>
  <c r="M5" i="6"/>
  <c r="G5" i="6"/>
  <c r="BD14" i="6" l="1"/>
  <c r="BD16" i="6"/>
  <c r="BR14" i="6"/>
  <c r="BR17" i="6" s="1"/>
  <c r="BD8" i="6"/>
  <c r="BD15" i="6"/>
  <c r="BD5" i="6"/>
  <c r="BD7" i="6"/>
  <c r="BD17" i="6"/>
  <c r="G18" i="6"/>
  <c r="G9" i="6"/>
  <c r="Y18" i="6"/>
  <c r="AE9" i="6"/>
  <c r="S9" i="6"/>
  <c r="S18" i="6"/>
  <c r="M18" i="6"/>
  <c r="AK9" i="6"/>
  <c r="Y9" i="6"/>
  <c r="M9" i="6"/>
  <c r="BS17" i="6" l="1"/>
  <c r="Y9" i="3"/>
  <c r="Y7" i="3"/>
  <c r="BD9" i="6"/>
  <c r="Y27" i="3"/>
  <c r="BD18" i="6"/>
  <c r="Y8" i="3" l="1"/>
  <c r="Y10" i="3" s="1"/>
  <c r="Y21" i="3" s="1"/>
  <c r="Y25" i="3"/>
  <c r="BS9" i="6"/>
  <c r="Y26" i="3"/>
  <c r="Y28" i="3" l="1"/>
</calcChain>
</file>

<file path=xl/sharedStrings.xml><?xml version="1.0" encoding="utf-8"?>
<sst xmlns="http://schemas.openxmlformats.org/spreadsheetml/2006/main" count="979" uniqueCount="131">
  <si>
    <t>Horas</t>
  </si>
  <si>
    <t xml:space="preserve">TOTAL HORAS </t>
  </si>
  <si>
    <t>Código</t>
  </si>
  <si>
    <t>PERIODO ACADÉMICO</t>
  </si>
  <si>
    <t>créditos</t>
  </si>
  <si>
    <t>horas</t>
  </si>
  <si>
    <t>TOTAL CRÉDITOS</t>
  </si>
  <si>
    <t>TOTALES</t>
  </si>
  <si>
    <t>Aprendizaje en contacto con el Docente (AC)</t>
  </si>
  <si>
    <t>Aprendizaje Práctico-Experimental (AP)</t>
  </si>
  <si>
    <t>Aprendizaje Autónomo (AA)</t>
  </si>
  <si>
    <t>HS</t>
  </si>
  <si>
    <t>HSS</t>
  </si>
  <si>
    <t>AC</t>
  </si>
  <si>
    <t>AP - AC</t>
  </si>
  <si>
    <t>AP - AA</t>
  </si>
  <si>
    <t>AA</t>
  </si>
  <si>
    <t>Total</t>
  </si>
  <si>
    <t>Creditos</t>
  </si>
  <si>
    <t>Com. Ap</t>
  </si>
  <si>
    <t>PA</t>
  </si>
  <si>
    <t>máximo 20 HS</t>
  </si>
  <si>
    <t>Comp. Ap</t>
  </si>
  <si>
    <t>Total Créditos</t>
  </si>
  <si>
    <t>Total Horas</t>
  </si>
  <si>
    <t xml:space="preserve">TABLAS RESUMEN </t>
  </si>
  <si>
    <t>HST</t>
  </si>
  <si>
    <t>Componentes de organización del aprendizaje</t>
  </si>
  <si>
    <t>Aprendizaje en contacto con el Docente AC</t>
  </si>
  <si>
    <t>Unidades de Organización Curricular</t>
  </si>
  <si>
    <t>Aprendizaje Práctico-experimental (autónomo) AP-AA</t>
  </si>
  <si>
    <t>Aprendizaje Autónomo AA</t>
  </si>
  <si>
    <t>Aprendizaje Práctico-experimental (en contacto con el docente) AP-AC</t>
  </si>
  <si>
    <t xml:space="preserve">  máximo 20 HS</t>
  </si>
  <si>
    <t>RESUMEN CRÉDITOS Y HORAS POR PERIODO ACADÉMICO (PA)</t>
  </si>
  <si>
    <t>Unidad de Integración Curricular</t>
  </si>
  <si>
    <t>Prácticas Laborales</t>
  </si>
  <si>
    <t>Prácticas de Servicio Comunitario</t>
  </si>
  <si>
    <t>1. Componentes de Organización del Aprendizaje</t>
  </si>
  <si>
    <t>3. Unidad de Integración Curricular</t>
  </si>
  <si>
    <t>Total Horas Itinerario 3</t>
  </si>
  <si>
    <t xml:space="preserve">Código y nombre de la asignatura avanzada </t>
  </si>
  <si>
    <t xml:space="preserve">Código y nombre de la asignatura básica </t>
  </si>
  <si>
    <t>Total Horas Itinerario 1</t>
  </si>
  <si>
    <t>Total Horas Itinerario 2</t>
  </si>
  <si>
    <t>Unidad Básica</t>
  </si>
  <si>
    <t>Unidad Profesional</t>
  </si>
  <si>
    <t>Relación</t>
  </si>
  <si>
    <t>ACTIVIDADES EXTRACURRICULARES</t>
  </si>
  <si>
    <t>Inglés (nivel I y II)</t>
  </si>
  <si>
    <t>Deportes</t>
  </si>
  <si>
    <t>Inglés (nivel III y IV)</t>
  </si>
  <si>
    <t>Clubes</t>
  </si>
  <si>
    <t>Inglés (nivel V y VI)</t>
  </si>
  <si>
    <t>RESUMEN EXTRAS</t>
  </si>
  <si>
    <t>Emprendimiento</t>
  </si>
  <si>
    <t>ADMD700</t>
  </si>
  <si>
    <t>Formulación y Evaluación de Proyectos</t>
  </si>
  <si>
    <t>ADMD800</t>
  </si>
  <si>
    <t>Asignatura de Comunicación</t>
  </si>
  <si>
    <t>CSHD500</t>
  </si>
  <si>
    <t>HTT</t>
  </si>
  <si>
    <t>Nivel de suficiencia B1 en el idioma Inglés</t>
  </si>
  <si>
    <t>CSHD111</t>
  </si>
  <si>
    <t>Comunicación Oral y Escrita</t>
  </si>
  <si>
    <t>CSHD211</t>
  </si>
  <si>
    <t>Asignatura de Artes y Humanidades</t>
  </si>
  <si>
    <t>CSHD300</t>
  </si>
  <si>
    <t>Asignatura de Economía y Sociedad</t>
  </si>
  <si>
    <t>CSHD400</t>
  </si>
  <si>
    <t>Gestión Organizacional</t>
  </si>
  <si>
    <t>Gestión de Procesos y Calidad</t>
  </si>
  <si>
    <t>Ingeniería Financiera</t>
  </si>
  <si>
    <t>Nivel I</t>
  </si>
  <si>
    <t>Nivel II</t>
  </si>
  <si>
    <t>Nivel III</t>
  </si>
  <si>
    <t>Nivel IV</t>
  </si>
  <si>
    <t>Nivel V</t>
  </si>
  <si>
    <t>Nivel VI</t>
  </si>
  <si>
    <t>Nivel VII</t>
  </si>
  <si>
    <t>PRLD105</t>
  </si>
  <si>
    <t>Trabajo de Integración Curricular/Examen de Carácter Complexivo</t>
  </si>
  <si>
    <t>A. Nombre del Itinerario 1</t>
  </si>
  <si>
    <t>B. Nombre del Itinerario 2</t>
  </si>
  <si>
    <t>C. Nombre del Itinerario 3</t>
  </si>
  <si>
    <t>Análisis Socioeconómico y Político del Ecuador</t>
  </si>
  <si>
    <t>2. Prácticas Preprofesionales</t>
  </si>
  <si>
    <t>Trabajo de Integración Curricular / Examen Complexivo</t>
  </si>
  <si>
    <t>5. Unidades de Organización CurrIcular</t>
  </si>
  <si>
    <t>6. Número de Asignaturas</t>
  </si>
  <si>
    <t>7. Requisitos para Graduación</t>
  </si>
  <si>
    <t>8. Itinerarios</t>
  </si>
  <si>
    <t>TITD201</t>
  </si>
  <si>
    <t>PSCD202</t>
  </si>
  <si>
    <t>Ecología y Ambiente</t>
  </si>
  <si>
    <t>AMBD900</t>
  </si>
  <si>
    <t>SOCD210</t>
  </si>
  <si>
    <t>DEPD110</t>
  </si>
  <si>
    <t>Diseño de Trabajo de Integración Curricular/Preparación Examen de Carácter Complexivo</t>
  </si>
  <si>
    <t>Álgebra Lineal</t>
  </si>
  <si>
    <t>MATD115</t>
  </si>
  <si>
    <t>Cálculo Diferencial</t>
  </si>
  <si>
    <t>MATD124</t>
  </si>
  <si>
    <t>Fundamentos de la Matemática</t>
  </si>
  <si>
    <t>MATD133</t>
  </si>
  <si>
    <t>Pensamiento Científico</t>
  </si>
  <si>
    <t>MATD141</t>
  </si>
  <si>
    <t>Cálculo Integral</t>
  </si>
  <si>
    <t>MATD224</t>
  </si>
  <si>
    <t>Probabilidad y Estadística</t>
  </si>
  <si>
    <t>MATD234</t>
  </si>
  <si>
    <t>Matemática de carrera (reemplazar)</t>
  </si>
  <si>
    <t>Física de carrera (reemplazar)</t>
  </si>
  <si>
    <t>Ecuaciones Diferenciales Ordinarias</t>
  </si>
  <si>
    <t>MATD314</t>
  </si>
  <si>
    <t>ADMD511</t>
  </si>
  <si>
    <t>ADMD611</t>
  </si>
  <si>
    <t>ADMD711</t>
  </si>
  <si>
    <t>Tecnologías de la Información para Cálculo Científico</t>
  </si>
  <si>
    <t>ICOD151</t>
  </si>
  <si>
    <t>Asignatura en TIC o Programación de carrera (reemplazar)</t>
  </si>
  <si>
    <t>Asignatura básica de itinerario</t>
  </si>
  <si>
    <t>Asignatura avanzada de itinerario</t>
  </si>
  <si>
    <t>Inglés (nivel VII)</t>
  </si>
  <si>
    <t>IEXD200</t>
  </si>
  <si>
    <t>Créditos</t>
  </si>
  <si>
    <t>4. Total Horas Carrera (1 + 2 + 3)</t>
  </si>
  <si>
    <t>TITD101</t>
  </si>
  <si>
    <t>* Para esta relación no se deben considerar las horas de Prácticas Preprofesionales, Servicio a la Comunidad ni Unidad de Integración Curricular.
** La relación debe estar entre 2.5 y 3.</t>
  </si>
  <si>
    <t>Total Horas/Créditos</t>
  </si>
  <si>
    <t>RESUMEN HORAS Y CRÉDITOS POR COMPONENTES Y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</si>
</sst>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4" fillId="4" borderId="1" xfId="0" applyFont="1" applyFill="1" applyBorder="1"/>
    <xf numFmtId="1" fontId="4" fillId="4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0" fontId="3" fillId="0" borderId="0" xfId="0" applyFont="1" applyBorder="1"/>
    <xf numFmtId="0" fontId="7" fillId="7" borderId="1" xfId="0" applyFont="1" applyFill="1" applyBorder="1"/>
    <xf numFmtId="0" fontId="6" fillId="7" borderId="1" xfId="0" applyFont="1" applyFill="1" applyBorder="1"/>
    <xf numFmtId="0" fontId="7" fillId="8" borderId="1" xfId="0" applyFont="1" applyFill="1" applyBorder="1"/>
    <xf numFmtId="0" fontId="6" fillId="8" borderId="1" xfId="0" applyFont="1" applyFill="1" applyBorder="1"/>
    <xf numFmtId="0" fontId="6" fillId="0" borderId="0" xfId="0" applyFont="1" applyAlignment="1">
      <alignment horizontal="center" wrapText="1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4" borderId="0" xfId="0" applyFont="1" applyFill="1" applyBorder="1" applyAlignment="1">
      <alignment vertical="center" wrapText="1"/>
    </xf>
    <xf numFmtId="0" fontId="8" fillId="0" borderId="0" xfId="0" applyFont="1"/>
    <xf numFmtId="0" fontId="7" fillId="9" borderId="1" xfId="0" applyFont="1" applyFill="1" applyBorder="1"/>
    <xf numFmtId="0" fontId="6" fillId="9" borderId="1" xfId="0" applyFont="1" applyFill="1" applyBorder="1"/>
    <xf numFmtId="0" fontId="6" fillId="0" borderId="1" xfId="0" applyFont="1" applyBorder="1"/>
    <xf numFmtId="0" fontId="6" fillId="6" borderId="1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7" borderId="1" xfId="0" applyFont="1" applyFill="1" applyBorder="1"/>
    <xf numFmtId="0" fontId="8" fillId="7" borderId="0" xfId="0" applyFont="1" applyFill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4" fillId="0" borderId="1" xfId="0" applyFont="1" applyFill="1" applyBorder="1"/>
    <xf numFmtId="0" fontId="3" fillId="7" borderId="1" xfId="0" applyFont="1" applyFill="1" applyBorder="1" applyAlignment="1">
      <alignment wrapText="1"/>
    </xf>
    <xf numFmtId="1" fontId="3" fillId="7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wrapText="1"/>
    </xf>
    <xf numFmtId="1" fontId="3" fillId="8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1" fontId="4" fillId="0" borderId="1" xfId="0" applyNumberFormat="1" applyFont="1" applyBorder="1"/>
    <xf numFmtId="0" fontId="3" fillId="9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3" fillId="10" borderId="1" xfId="0" applyFont="1" applyFill="1" applyBorder="1"/>
    <xf numFmtId="0" fontId="6" fillId="0" borderId="0" xfId="0" applyFont="1" applyBorder="1"/>
    <xf numFmtId="0" fontId="8" fillId="0" borderId="4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4" borderId="1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12" borderId="1" xfId="0" applyFont="1" applyFill="1" applyBorder="1"/>
    <xf numFmtId="0" fontId="6" fillId="12" borderId="15" xfId="0" applyFont="1" applyFill="1" applyBorder="1"/>
    <xf numFmtId="0" fontId="3" fillId="0" borderId="2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vertical="center"/>
    </xf>
    <xf numFmtId="2" fontId="3" fillId="8" borderId="1" xfId="0" applyNumberFormat="1" applyFont="1" applyFill="1" applyBorder="1" applyAlignment="1">
      <alignment vertical="center"/>
    </xf>
    <xf numFmtId="2" fontId="3" fillId="9" borderId="1" xfId="0" applyNumberFormat="1" applyFont="1" applyFill="1" applyBorder="1" applyAlignment="1">
      <alignment vertical="center"/>
    </xf>
    <xf numFmtId="2" fontId="6" fillId="7" borderId="1" xfId="0" applyNumberFormat="1" applyFont="1" applyFill="1" applyBorder="1"/>
    <xf numFmtId="2" fontId="6" fillId="9" borderId="1" xfId="0" applyNumberFormat="1" applyFont="1" applyFill="1" applyBorder="1"/>
    <xf numFmtId="2" fontId="6" fillId="8" borderId="1" xfId="0" applyNumberFormat="1" applyFont="1" applyFill="1" applyBorder="1"/>
    <xf numFmtId="2" fontId="6" fillId="0" borderId="1" xfId="0" applyNumberFormat="1" applyFont="1" applyBorder="1"/>
    <xf numFmtId="2" fontId="8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horizontal="left" wrapText="1"/>
    </xf>
    <xf numFmtId="0" fontId="6" fillId="8" borderId="4" xfId="0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left" wrapText="1"/>
    </xf>
    <xf numFmtId="0" fontId="6" fillId="7" borderId="3" xfId="0" applyFont="1" applyFill="1" applyBorder="1" applyAlignment="1">
      <alignment horizontal="left" wrapText="1"/>
    </xf>
    <xf numFmtId="0" fontId="6" fillId="7" borderId="4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1">
    <cellStyle name="Normal" xfId="0" builtinId="0"/>
  </cellStyles>
  <dxfs count="204"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49</xdr:row>
      <xdr:rowOff>9525</xdr:rowOff>
    </xdr:from>
    <xdr:to>
      <xdr:col>3</xdr:col>
      <xdr:colOff>1</xdr:colOff>
      <xdr:row>51</xdr:row>
      <xdr:rowOff>9525</xdr:rowOff>
    </xdr:to>
    <xdr:cxnSp macro="">
      <xdr:nvCxnSpPr>
        <xdr:cNvPr id="3" name="2 Conector recto de flecha"/>
        <xdr:cNvCxnSpPr/>
      </xdr:nvCxnSpPr>
      <xdr:spPr>
        <a:xfrm flipH="1">
          <a:off x="2028825" y="10525125"/>
          <a:ext cx="1" cy="40005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1</xdr:colOff>
      <xdr:row>51</xdr:row>
      <xdr:rowOff>0</xdr:rowOff>
    </xdr:to>
    <xdr:cxnSp macro="">
      <xdr:nvCxnSpPr>
        <xdr:cNvPr id="4" name="2 Conector recto de flecha"/>
        <xdr:cNvCxnSpPr/>
      </xdr:nvCxnSpPr>
      <xdr:spPr>
        <a:xfrm flipH="1">
          <a:off x="6626679" y="11906250"/>
          <a:ext cx="1" cy="40821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topLeftCell="A40" zoomScaleNormal="100" workbookViewId="0">
      <selection activeCell="X29" sqref="X29"/>
    </sheetView>
  </sheetViews>
  <sheetFormatPr baseColWidth="10" defaultColWidth="0" defaultRowHeight="15" x14ac:dyDescent="0.25"/>
  <cols>
    <col min="1" max="1" width="10.85546875" bestFit="1" customWidth="1"/>
    <col min="2" max="2" width="9.85546875" customWidth="1"/>
    <col min="3" max="3" width="8.5703125" customWidth="1"/>
    <col min="4" max="4" width="6.5703125" customWidth="1"/>
    <col min="5" max="5" width="2.42578125" customWidth="1"/>
    <col min="6" max="6" width="8.5703125" customWidth="1"/>
    <col min="7" max="7" width="6.5703125" customWidth="1"/>
    <col min="8" max="8" width="2.42578125" customWidth="1"/>
    <col min="9" max="9" width="8.5703125" customWidth="1"/>
    <col min="10" max="10" width="6.5703125" customWidth="1"/>
    <col min="11" max="11" width="2.42578125" customWidth="1"/>
    <col min="12" max="12" width="8.5703125" customWidth="1"/>
    <col min="13" max="13" width="6.5703125" customWidth="1"/>
    <col min="14" max="14" width="2.42578125" customWidth="1"/>
    <col min="15" max="15" width="8.5703125" customWidth="1"/>
    <col min="16" max="16" width="6.5703125" customWidth="1"/>
    <col min="17" max="17" width="2.42578125" customWidth="1"/>
    <col min="18" max="18" width="8.5703125" customWidth="1"/>
    <col min="19" max="19" width="6.5703125" customWidth="1"/>
    <col min="20" max="20" width="10.140625" customWidth="1"/>
    <col min="21" max="21" width="9" bestFit="1" customWidth="1"/>
    <col min="22" max="22" width="6.85546875" customWidth="1"/>
    <col min="23" max="23" width="10.140625" customWidth="1"/>
    <col min="24" max="24" width="39.42578125" customWidth="1"/>
    <col min="25" max="25" width="5.42578125" bestFit="1" customWidth="1"/>
    <col min="26" max="26" width="7.5703125" customWidth="1"/>
    <col min="27" max="29" width="2.42578125" customWidth="1"/>
    <col min="30" max="30" width="20" bestFit="1" customWidth="1"/>
    <col min="31" max="31" width="5.7109375" bestFit="1" customWidth="1"/>
    <col min="32" max="34" width="2.42578125" customWidth="1"/>
    <col min="35" max="35" width="9.140625" bestFit="1" customWidth="1"/>
    <col min="36" max="36" width="10.85546875" customWidth="1"/>
    <col min="37" max="37" width="4.85546875" customWidth="1"/>
    <col min="38" max="38" width="35.28515625" customWidth="1"/>
    <col min="39" max="39" width="8.7109375" customWidth="1"/>
    <col min="40" max="40" width="18" customWidth="1"/>
  </cols>
  <sheetData>
    <row r="1" spans="1:43" ht="21.75" customHeigh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3" ht="38.25" customHeight="1" x14ac:dyDescent="0.25">
      <c r="A2" s="51" t="s">
        <v>3</v>
      </c>
      <c r="B2" s="78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50" t="s">
        <v>6</v>
      </c>
      <c r="V2" s="50" t="s">
        <v>1</v>
      </c>
      <c r="W2" s="12"/>
      <c r="Z2" s="14"/>
      <c r="AA2" s="14"/>
      <c r="AB2" s="14"/>
      <c r="AC2" s="14"/>
      <c r="AD2" s="14"/>
      <c r="AE2" s="14"/>
      <c r="AF2" s="9"/>
      <c r="AG2" s="9"/>
      <c r="AH2" s="9"/>
      <c r="AK2" s="5"/>
      <c r="AL2" s="5"/>
      <c r="AM2" s="5"/>
      <c r="AN2" s="5"/>
    </row>
    <row r="3" spans="1:43" ht="15.75" customHeight="1" x14ac:dyDescent="0.25">
      <c r="A3" s="77"/>
      <c r="B3" s="7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06" t="s">
        <v>25</v>
      </c>
      <c r="Y3" s="106"/>
      <c r="Z3" s="106"/>
      <c r="AA3" s="15"/>
      <c r="AB3" s="15"/>
      <c r="AC3" s="15"/>
      <c r="AD3" s="15"/>
      <c r="AE3" s="15"/>
      <c r="AF3" s="5"/>
      <c r="AG3" s="5"/>
      <c r="AH3" s="5"/>
      <c r="AI3" s="4"/>
      <c r="AJ3" s="4"/>
      <c r="AK3" s="6"/>
      <c r="AL3" s="6"/>
      <c r="AM3" s="6"/>
      <c r="AN3" s="6"/>
    </row>
    <row r="4" spans="1:43" ht="15.75" customHeight="1" x14ac:dyDescent="0.25">
      <c r="A4" s="13"/>
      <c r="B4" s="13"/>
      <c r="C4" s="27" t="s">
        <v>4</v>
      </c>
      <c r="D4" s="27" t="s">
        <v>5</v>
      </c>
      <c r="E4" s="13"/>
      <c r="F4" s="27" t="s">
        <v>4</v>
      </c>
      <c r="G4" s="27" t="s">
        <v>5</v>
      </c>
      <c r="H4" s="13"/>
      <c r="I4" s="27" t="s">
        <v>4</v>
      </c>
      <c r="J4" s="27" t="s">
        <v>5</v>
      </c>
      <c r="K4" s="13"/>
      <c r="L4" s="27" t="s">
        <v>4</v>
      </c>
      <c r="M4" s="27" t="s">
        <v>5</v>
      </c>
      <c r="N4" s="13"/>
      <c r="O4" s="27" t="s">
        <v>4</v>
      </c>
      <c r="P4" s="27" t="s">
        <v>5</v>
      </c>
      <c r="Q4" s="13"/>
      <c r="R4" s="27" t="s">
        <v>4</v>
      </c>
      <c r="S4" s="27" t="s">
        <v>5</v>
      </c>
      <c r="T4" s="13"/>
      <c r="U4" s="13"/>
      <c r="V4" s="13"/>
      <c r="W4" s="13"/>
      <c r="Z4" s="13"/>
      <c r="AA4" s="13"/>
      <c r="AB4" s="13"/>
      <c r="AC4" s="13"/>
      <c r="AI4" s="4"/>
      <c r="AK4" s="7"/>
      <c r="AL4" s="7"/>
      <c r="AM4" s="7"/>
      <c r="AN4" s="7"/>
    </row>
    <row r="5" spans="1:43" ht="16.5" customHeight="1" x14ac:dyDescent="0.25">
      <c r="A5" s="13"/>
      <c r="B5" s="13"/>
      <c r="C5" s="27">
        <f>+'Malla de Trabajo'!C5</f>
        <v>5</v>
      </c>
      <c r="D5" s="27">
        <f>+'Malla de Trabajo'!D5</f>
        <v>240</v>
      </c>
      <c r="E5" s="13"/>
      <c r="F5" s="27">
        <f>+'Malla de Trabajo'!I5</f>
        <v>4</v>
      </c>
      <c r="G5" s="27">
        <f>+'Malla de Trabajo'!J5</f>
        <v>192</v>
      </c>
      <c r="H5" s="13"/>
      <c r="I5" s="27">
        <f>+'Malla de Trabajo'!O5</f>
        <v>3</v>
      </c>
      <c r="J5" s="27">
        <f>+'Malla de Trabajo'!P5</f>
        <v>144</v>
      </c>
      <c r="K5" s="13"/>
      <c r="L5" s="27">
        <f>+'Malla de Trabajo'!U5</f>
        <v>1</v>
      </c>
      <c r="M5" s="27">
        <f>+'Malla de Trabajo'!V5</f>
        <v>48</v>
      </c>
      <c r="N5" s="13"/>
      <c r="O5" s="27">
        <f>+'Malla de Trabajo'!AA5</f>
        <v>1</v>
      </c>
      <c r="P5" s="27">
        <f>+'Malla de Trabajo'!AB5</f>
        <v>48</v>
      </c>
      <c r="Q5" s="13"/>
      <c r="R5" s="27">
        <f>+'Malla de Trabajo'!AG5</f>
        <v>1</v>
      </c>
      <c r="S5" s="27">
        <f>+'Malla de Trabajo'!AH5</f>
        <v>48</v>
      </c>
      <c r="T5" s="13"/>
      <c r="W5" s="18"/>
      <c r="Z5" s="13"/>
      <c r="AA5" s="13"/>
      <c r="AB5" s="13"/>
      <c r="AC5" s="13"/>
      <c r="AI5" s="4"/>
      <c r="AK5" s="7"/>
      <c r="AL5" s="7"/>
      <c r="AM5" s="7"/>
      <c r="AN5" s="7"/>
    </row>
    <row r="6" spans="1:43" ht="31.5" customHeight="1" x14ac:dyDescent="0.25">
      <c r="A6" s="51">
        <v>1</v>
      </c>
      <c r="B6" s="13"/>
      <c r="C6" s="99" t="str">
        <f>+'Malla de Trabajo'!C10</f>
        <v>Álgebra Lineal</v>
      </c>
      <c r="D6" s="99"/>
      <c r="E6" s="79"/>
      <c r="F6" s="102" t="str">
        <f>+'Malla de Trabajo'!I10</f>
        <v>Cálculo Diferencial</v>
      </c>
      <c r="G6" s="102"/>
      <c r="H6" s="79"/>
      <c r="I6" s="99" t="str">
        <f>+'Malla de Trabajo'!O10</f>
        <v>Fundamentos de la Matemática</v>
      </c>
      <c r="J6" s="99"/>
      <c r="K6" s="79"/>
      <c r="L6" s="99" t="str">
        <f>+'Malla de Trabajo'!U10</f>
        <v>Pensamiento Científico</v>
      </c>
      <c r="M6" s="99"/>
      <c r="N6" s="79"/>
      <c r="O6" s="99" t="str">
        <f>+'Malla de Trabajo'!AA10</f>
        <v>Tecnologías de la Información para Cálculo Científico</v>
      </c>
      <c r="P6" s="99"/>
      <c r="Q6" s="79"/>
      <c r="R6" s="99" t="str">
        <f>+'Malla de Trabajo'!AG10</f>
        <v>Comunicación Oral y Escrita</v>
      </c>
      <c r="S6" s="99"/>
      <c r="T6" s="13"/>
      <c r="U6" s="49">
        <f>+'Malla de Trabajo'!AZ5</f>
        <v>15</v>
      </c>
      <c r="V6" s="49">
        <f>+'Malla de Trabajo'!BA5</f>
        <v>720</v>
      </c>
      <c r="W6" s="18"/>
      <c r="X6" s="80" t="s">
        <v>38</v>
      </c>
      <c r="Y6" s="80" t="s">
        <v>0</v>
      </c>
      <c r="Z6" s="80" t="s">
        <v>125</v>
      </c>
      <c r="AA6" s="13"/>
      <c r="AB6" s="13"/>
      <c r="AC6" s="13"/>
      <c r="AI6" s="4"/>
      <c r="AL6" s="8"/>
      <c r="AM6" s="3"/>
      <c r="AN6" s="7"/>
    </row>
    <row r="7" spans="1:43" ht="15.75" customHeight="1" x14ac:dyDescent="0.25">
      <c r="A7" s="16"/>
      <c r="B7" s="13"/>
      <c r="C7" s="101" t="str">
        <f>+'Malla de Trabajo'!C11</f>
        <v>MATD115</v>
      </c>
      <c r="D7" s="101"/>
      <c r="E7" s="13"/>
      <c r="F7" s="101" t="str">
        <f>+'Malla de Trabajo'!I11</f>
        <v>MATD124</v>
      </c>
      <c r="G7" s="101"/>
      <c r="H7" s="13"/>
      <c r="I7" s="101" t="str">
        <f>+'Malla de Trabajo'!O11</f>
        <v>MATD133</v>
      </c>
      <c r="J7" s="101"/>
      <c r="K7" s="13"/>
      <c r="L7" s="101" t="str">
        <f>+'Malla de Trabajo'!U11</f>
        <v>MATD141</v>
      </c>
      <c r="M7" s="101"/>
      <c r="N7" s="13"/>
      <c r="O7" s="101" t="str">
        <f>+'Malla de Trabajo'!AA11</f>
        <v>ICOD151</v>
      </c>
      <c r="P7" s="101"/>
      <c r="Q7" s="13"/>
      <c r="R7" s="101" t="str">
        <f>+'Malla de Trabajo'!AG11</f>
        <v>CSHD111</v>
      </c>
      <c r="S7" s="101"/>
      <c r="T7" s="13"/>
      <c r="U7" s="18"/>
      <c r="V7" s="18"/>
      <c r="W7" s="18"/>
      <c r="X7" s="61" t="s">
        <v>8</v>
      </c>
      <c r="Y7" s="62">
        <f>'Malla de Trabajo'!BS5</f>
        <v>688</v>
      </c>
      <c r="Z7" s="90">
        <f>'Malla de Trabajo'!BU5</f>
        <v>13.333333333333334</v>
      </c>
      <c r="AA7" s="13"/>
      <c r="AB7" s="13"/>
      <c r="AC7" s="13"/>
      <c r="AI7" s="4"/>
      <c r="AL7" s="1"/>
      <c r="AM7" s="1"/>
      <c r="AN7" s="1"/>
    </row>
    <row r="8" spans="1:43" x14ac:dyDescent="0.25">
      <c r="A8" s="13"/>
      <c r="B8" s="13"/>
      <c r="C8" s="13"/>
      <c r="D8" s="13"/>
      <c r="E8" s="13"/>
      <c r="F8" s="13"/>
      <c r="G8" s="13"/>
      <c r="H8" s="13"/>
      <c r="I8" s="13"/>
      <c r="J8" s="28"/>
      <c r="K8" s="13"/>
      <c r="L8" s="13"/>
      <c r="M8" s="13"/>
      <c r="N8" s="13"/>
      <c r="O8" s="13"/>
      <c r="P8" s="13"/>
      <c r="Q8" s="13"/>
      <c r="R8" s="13"/>
      <c r="S8" s="13"/>
      <c r="T8" s="13"/>
      <c r="U8" s="18"/>
      <c r="V8" s="18"/>
      <c r="W8" s="18"/>
      <c r="X8" s="63" t="s">
        <v>9</v>
      </c>
      <c r="Y8" s="64">
        <f>'Malla de Trabajo'!BS6+'Malla de Trabajo'!BS7</f>
        <v>112</v>
      </c>
      <c r="Z8" s="91">
        <f>'Malla de Trabajo'!BU6+'Malla de Trabajo'!BU7</f>
        <v>2.3333333333333335</v>
      </c>
      <c r="AA8" s="13"/>
      <c r="AB8" s="13"/>
      <c r="AC8" s="13"/>
      <c r="AI8" s="4"/>
      <c r="AL8" s="1"/>
      <c r="AM8" s="1"/>
      <c r="AN8" s="7"/>
    </row>
    <row r="9" spans="1:43" ht="1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8"/>
      <c r="V9" s="18"/>
      <c r="W9" s="18"/>
      <c r="X9" s="67" t="s">
        <v>10</v>
      </c>
      <c r="Y9" s="65">
        <f>'Malla de Trabajo'!BS8</f>
        <v>1072</v>
      </c>
      <c r="Z9" s="92">
        <f>'Malla de Trabajo'!BU8</f>
        <v>18.333333333333332</v>
      </c>
      <c r="AA9" s="13"/>
      <c r="AB9" s="13"/>
      <c r="AC9" s="13"/>
      <c r="AI9" s="4"/>
      <c r="AN9" s="7"/>
      <c r="AP9" s="2"/>
      <c r="AQ9" s="1"/>
    </row>
    <row r="10" spans="1:43" ht="15" customHeight="1" x14ac:dyDescent="0.25">
      <c r="A10" s="13"/>
      <c r="B10" s="13"/>
      <c r="C10" s="27" t="s">
        <v>4</v>
      </c>
      <c r="D10" s="27" t="s">
        <v>5</v>
      </c>
      <c r="E10" s="13"/>
      <c r="F10" s="27" t="s">
        <v>4</v>
      </c>
      <c r="G10" s="27" t="s">
        <v>5</v>
      </c>
      <c r="H10" s="13"/>
      <c r="I10" s="27" t="s">
        <v>4</v>
      </c>
      <c r="J10" s="27" t="s">
        <v>5</v>
      </c>
      <c r="K10" s="13"/>
      <c r="L10" s="27" t="s">
        <v>4</v>
      </c>
      <c r="M10" s="27" t="s">
        <v>5</v>
      </c>
      <c r="N10" s="13"/>
      <c r="O10" s="27" t="s">
        <v>4</v>
      </c>
      <c r="P10" s="27" t="s">
        <v>5</v>
      </c>
      <c r="Q10" s="13"/>
      <c r="R10" s="27" t="s">
        <v>4</v>
      </c>
      <c r="S10" s="27" t="s">
        <v>5</v>
      </c>
      <c r="T10" s="13"/>
      <c r="U10" s="18"/>
      <c r="V10" s="18"/>
      <c r="W10" s="18"/>
      <c r="X10" s="25" t="s">
        <v>129</v>
      </c>
      <c r="Y10" s="26">
        <f>SUM(Y7:Y9)</f>
        <v>1872</v>
      </c>
      <c r="Z10" s="26">
        <f>SUM(Z7:Z9)</f>
        <v>34</v>
      </c>
      <c r="AA10" s="13"/>
      <c r="AB10" s="13"/>
      <c r="AC10" s="13"/>
      <c r="AF10" s="13"/>
      <c r="AG10" s="13"/>
      <c r="AH10" s="13"/>
      <c r="AI10" s="13"/>
      <c r="AN10" s="7"/>
      <c r="AP10" s="1"/>
      <c r="AQ10" s="1"/>
    </row>
    <row r="11" spans="1:43" ht="15" customHeight="1" x14ac:dyDescent="0.25">
      <c r="A11" s="13"/>
      <c r="B11" s="13"/>
      <c r="C11" s="27">
        <f>+'Malla de Trabajo'!C14</f>
        <v>0</v>
      </c>
      <c r="D11" s="27">
        <f>+'Malla de Trabajo'!D14</f>
        <v>0</v>
      </c>
      <c r="E11" s="13"/>
      <c r="F11" s="27">
        <f>+'Malla de Trabajo'!I14</f>
        <v>4</v>
      </c>
      <c r="G11" s="27">
        <f>+'Malla de Trabajo'!J14</f>
        <v>192</v>
      </c>
      <c r="H11" s="13"/>
      <c r="I11" s="27">
        <f>+'Malla de Trabajo'!O14</f>
        <v>4</v>
      </c>
      <c r="J11" s="27">
        <f>+'Malla de Trabajo'!P14</f>
        <v>192</v>
      </c>
      <c r="K11" s="13"/>
      <c r="L11" s="27">
        <f>+'Malla de Trabajo'!U14</f>
        <v>0</v>
      </c>
      <c r="M11" s="27">
        <f>+'Malla de Trabajo'!V14</f>
        <v>0</v>
      </c>
      <c r="N11" s="13"/>
      <c r="O11" s="27">
        <f>+'Malla de Trabajo'!AA14</f>
        <v>0</v>
      </c>
      <c r="P11" s="27">
        <f>+'Malla de Trabajo'!AB14</f>
        <v>0</v>
      </c>
      <c r="Q11" s="13"/>
      <c r="R11" s="27">
        <f>+'Malla de Trabajo'!AG14</f>
        <v>1</v>
      </c>
      <c r="S11" s="27">
        <f>+'Malla de Trabajo'!AH14</f>
        <v>48</v>
      </c>
      <c r="T11" s="13"/>
      <c r="W11" s="18"/>
      <c r="Z11" s="13"/>
      <c r="AA11" s="13"/>
      <c r="AB11" s="13"/>
      <c r="AC11" s="13"/>
      <c r="AF11" s="13"/>
      <c r="AG11" s="13"/>
      <c r="AH11" s="13"/>
      <c r="AI11" s="13"/>
      <c r="AN11" s="7"/>
      <c r="AP11" s="3"/>
      <c r="AQ11" s="3"/>
    </row>
    <row r="12" spans="1:43" ht="32.25" customHeight="1" x14ac:dyDescent="0.25">
      <c r="A12" s="51">
        <v>2</v>
      </c>
      <c r="B12" s="13"/>
      <c r="C12" s="99" t="str">
        <f>+'Malla de Trabajo'!C19</f>
        <v>Matemática de carrera (reemplazar)</v>
      </c>
      <c r="D12" s="99"/>
      <c r="E12" s="79"/>
      <c r="F12" s="99" t="str">
        <f>+'Malla de Trabajo'!I19</f>
        <v>Cálculo Integral</v>
      </c>
      <c r="G12" s="99"/>
      <c r="H12" s="79"/>
      <c r="I12" s="99" t="str">
        <f>+'Malla de Trabajo'!O19</f>
        <v>Probabilidad y Estadística</v>
      </c>
      <c r="J12" s="99"/>
      <c r="K12" s="79"/>
      <c r="L12" s="99" t="str">
        <f>+'Malla de Trabajo'!U19</f>
        <v>Física de carrera (reemplazar)</v>
      </c>
      <c r="M12" s="99"/>
      <c r="N12" s="79"/>
      <c r="O12" s="99">
        <f>+'Malla de Trabajo'!AA19</f>
        <v>0</v>
      </c>
      <c r="P12" s="99"/>
      <c r="Q12" s="79"/>
      <c r="R12" s="99" t="str">
        <f>+'Malla de Trabajo'!AG19</f>
        <v>Análisis Socioeconómico y Político del Ecuador</v>
      </c>
      <c r="S12" s="99"/>
      <c r="T12" s="13"/>
      <c r="U12" s="49">
        <f>+'Malla de Trabajo'!AZ14</f>
        <v>9</v>
      </c>
      <c r="V12" s="49">
        <f>+'Malla de Trabajo'!BA14</f>
        <v>432</v>
      </c>
      <c r="W12" s="18"/>
      <c r="X12" s="85" t="s">
        <v>86</v>
      </c>
      <c r="Y12" s="80" t="s">
        <v>0</v>
      </c>
      <c r="Z12" s="80" t="s">
        <v>125</v>
      </c>
      <c r="AA12" s="13"/>
      <c r="AB12" s="13"/>
      <c r="AC12" s="13"/>
      <c r="AF12" s="13"/>
      <c r="AG12" s="13"/>
      <c r="AH12" s="13"/>
      <c r="AI12" s="13"/>
      <c r="AN12" s="7"/>
      <c r="AP12" s="3"/>
      <c r="AQ12" s="3"/>
    </row>
    <row r="13" spans="1:43" ht="15.75" customHeight="1" x14ac:dyDescent="0.25">
      <c r="A13" s="17"/>
      <c r="B13" s="13"/>
      <c r="C13" s="101">
        <f>+'Malla de Trabajo'!C20</f>
        <v>0</v>
      </c>
      <c r="D13" s="101"/>
      <c r="E13" s="13"/>
      <c r="F13" s="101" t="str">
        <f>+'Malla de Trabajo'!I20</f>
        <v>MATD224</v>
      </c>
      <c r="G13" s="101"/>
      <c r="H13" s="13"/>
      <c r="I13" s="101" t="str">
        <f>+'Malla de Trabajo'!O20</f>
        <v>MATD234</v>
      </c>
      <c r="J13" s="101"/>
      <c r="K13" s="13"/>
      <c r="L13" s="101">
        <f>+'Malla de Trabajo'!U20</f>
        <v>0</v>
      </c>
      <c r="M13" s="101"/>
      <c r="N13" s="13"/>
      <c r="O13" s="101">
        <f>+'Malla de Trabajo'!AA20</f>
        <v>0</v>
      </c>
      <c r="P13" s="101"/>
      <c r="Q13" s="13"/>
      <c r="R13" s="101" t="str">
        <f>+'Malla de Trabajo'!AG20</f>
        <v>CSHD211</v>
      </c>
      <c r="S13" s="101"/>
      <c r="T13" s="13"/>
      <c r="U13" s="13"/>
      <c r="V13" s="13"/>
      <c r="W13" s="13"/>
      <c r="X13" s="58" t="s">
        <v>36</v>
      </c>
      <c r="Y13" s="58">
        <f>+G53</f>
        <v>240</v>
      </c>
      <c r="Z13" s="58">
        <f>Y13/48</f>
        <v>5</v>
      </c>
      <c r="AA13" s="13"/>
      <c r="AB13" s="13"/>
      <c r="AC13" s="13"/>
      <c r="AF13" s="13"/>
      <c r="AG13" s="13"/>
      <c r="AH13" s="13"/>
      <c r="AI13" s="13"/>
      <c r="AN13" s="1"/>
      <c r="AP13" s="4"/>
      <c r="AQ13" s="4"/>
    </row>
    <row r="14" spans="1:43" ht="15.7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58" t="s">
        <v>37</v>
      </c>
      <c r="Y14" s="24">
        <f>+J53</f>
        <v>96</v>
      </c>
      <c r="Z14" s="24">
        <f>Y14/48</f>
        <v>2</v>
      </c>
      <c r="AA14" s="13"/>
      <c r="AB14" s="13"/>
      <c r="AC14" s="13"/>
      <c r="AF14" s="13"/>
      <c r="AG14" s="13"/>
      <c r="AH14" s="13"/>
      <c r="AI14" s="13"/>
      <c r="AN14" s="1"/>
      <c r="AP14" s="4"/>
      <c r="AQ14" s="4"/>
    </row>
    <row r="15" spans="1:43" ht="15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5" t="s">
        <v>129</v>
      </c>
      <c r="Y15" s="25">
        <f>SUM(Y13:Y14)</f>
        <v>336</v>
      </c>
      <c r="Z15" s="25">
        <f>SUM(Z13:Z14)</f>
        <v>7</v>
      </c>
      <c r="AA15" s="13"/>
      <c r="AB15" s="13"/>
      <c r="AC15" s="13"/>
      <c r="AF15" s="13"/>
      <c r="AG15" s="13"/>
      <c r="AH15" s="13"/>
      <c r="AI15" s="13"/>
      <c r="AN15" s="1"/>
      <c r="AP15" s="4"/>
      <c r="AQ15" s="4"/>
    </row>
    <row r="16" spans="1:43" ht="15.75" customHeight="1" x14ac:dyDescent="0.25">
      <c r="A16" s="13"/>
      <c r="B16" s="13"/>
      <c r="C16" s="27" t="s">
        <v>4</v>
      </c>
      <c r="D16" s="27" t="s">
        <v>5</v>
      </c>
      <c r="E16" s="13"/>
      <c r="F16" s="27" t="s">
        <v>4</v>
      </c>
      <c r="G16" s="27" t="s">
        <v>5</v>
      </c>
      <c r="H16" s="13"/>
      <c r="I16" s="27" t="s">
        <v>4</v>
      </c>
      <c r="J16" s="27" t="s">
        <v>5</v>
      </c>
      <c r="K16" s="13"/>
      <c r="L16" s="27" t="s">
        <v>4</v>
      </c>
      <c r="M16" s="27" t="s">
        <v>5</v>
      </c>
      <c r="N16" s="13"/>
      <c r="O16" s="27" t="s">
        <v>4</v>
      </c>
      <c r="P16" s="27" t="s">
        <v>5</v>
      </c>
      <c r="Q16" s="13"/>
      <c r="R16" s="27" t="s">
        <v>4</v>
      </c>
      <c r="S16" s="27" t="s">
        <v>5</v>
      </c>
      <c r="T16" s="13"/>
      <c r="U16" s="13"/>
      <c r="V16" s="13"/>
      <c r="W16" s="13"/>
      <c r="Z16" s="13"/>
      <c r="AA16" s="13"/>
      <c r="AB16" s="13"/>
      <c r="AC16" s="13"/>
      <c r="AF16" s="13"/>
      <c r="AG16" s="13"/>
      <c r="AH16" s="13"/>
      <c r="AI16" s="13"/>
      <c r="AN16" s="1"/>
      <c r="AP16" s="4"/>
      <c r="AQ16" s="4"/>
    </row>
    <row r="17" spans="1:43" ht="15.75" customHeight="1" x14ac:dyDescent="0.25">
      <c r="A17" s="13"/>
      <c r="B17" s="13"/>
      <c r="C17" s="27">
        <f>+'Malla de Trabajo'!C23</f>
        <v>4</v>
      </c>
      <c r="D17" s="27">
        <f>+'Malla de Trabajo'!D23</f>
        <v>192</v>
      </c>
      <c r="E17" s="13"/>
      <c r="F17" s="27">
        <f>+'Malla de Trabajo'!I23</f>
        <v>0</v>
      </c>
      <c r="G17" s="27">
        <f>+'Malla de Trabajo'!J23</f>
        <v>0</v>
      </c>
      <c r="H17" s="13"/>
      <c r="I17" s="27">
        <f>+'Malla de Trabajo'!O23</f>
        <v>0</v>
      </c>
      <c r="J17" s="27">
        <f>+'Malla de Trabajo'!P23</f>
        <v>0</v>
      </c>
      <c r="K17" s="13"/>
      <c r="L17" s="27">
        <f>+'Malla de Trabajo'!U23</f>
        <v>0</v>
      </c>
      <c r="M17" s="27">
        <f>+'Malla de Trabajo'!V23</f>
        <v>0</v>
      </c>
      <c r="N17" s="13"/>
      <c r="O17" s="27">
        <f>+'Malla de Trabajo'!AA23</f>
        <v>0</v>
      </c>
      <c r="P17" s="27">
        <f>+'Malla de Trabajo'!AB23</f>
        <v>0</v>
      </c>
      <c r="Q17" s="13"/>
      <c r="R17" s="27">
        <f>+'Malla de Trabajo'!AG23</f>
        <v>1</v>
      </c>
      <c r="S17" s="27">
        <f>+'Malla de Trabajo'!AH23</f>
        <v>48</v>
      </c>
      <c r="T17" s="13"/>
      <c r="U17" s="13"/>
      <c r="V17" s="13"/>
      <c r="W17" s="13"/>
      <c r="X17" s="80" t="s">
        <v>39</v>
      </c>
      <c r="Y17" s="80" t="s">
        <v>0</v>
      </c>
      <c r="Z17" s="80" t="s">
        <v>125</v>
      </c>
      <c r="AA17" s="13"/>
      <c r="AB17" s="13"/>
      <c r="AC17" s="13"/>
      <c r="AF17" s="13"/>
      <c r="AG17" s="13"/>
      <c r="AH17" s="13"/>
      <c r="AI17" s="13"/>
      <c r="AN17" s="1"/>
      <c r="AP17" s="4"/>
      <c r="AQ17" s="4"/>
    </row>
    <row r="18" spans="1:43" ht="32.25" customHeight="1" x14ac:dyDescent="0.25">
      <c r="A18" s="51">
        <v>3</v>
      </c>
      <c r="B18" s="13"/>
      <c r="C18" s="99" t="str">
        <f>+'Malla de Trabajo'!C28</f>
        <v>Ecuaciones Diferenciales Ordinarias</v>
      </c>
      <c r="D18" s="99"/>
      <c r="E18" s="79"/>
      <c r="F18" s="99">
        <f>+'Malla de Trabajo'!I28</f>
        <v>0</v>
      </c>
      <c r="G18" s="99"/>
      <c r="H18" s="79"/>
      <c r="I18" s="99">
        <f>+'Malla de Trabajo'!O28</f>
        <v>0</v>
      </c>
      <c r="J18" s="99"/>
      <c r="K18" s="79"/>
      <c r="L18" s="99">
        <f>+'Malla de Trabajo'!U28</f>
        <v>0</v>
      </c>
      <c r="M18" s="99"/>
      <c r="N18" s="79"/>
      <c r="O18" s="99" t="str">
        <f>+'Malla de Trabajo'!AA28</f>
        <v>Asignatura en TIC o Programación de carrera (reemplazar)</v>
      </c>
      <c r="P18" s="99"/>
      <c r="Q18" s="79"/>
      <c r="R18" s="99" t="str">
        <f>+'Malla de Trabajo'!AG28</f>
        <v>Asignatura de Artes y Humanidades</v>
      </c>
      <c r="S18" s="99"/>
      <c r="T18" s="13"/>
      <c r="U18" s="49">
        <f>+'Malla de Trabajo'!AZ23</f>
        <v>5</v>
      </c>
      <c r="V18" s="49">
        <f>+'Malla de Trabajo'!BA23</f>
        <v>240</v>
      </c>
      <c r="W18" s="13"/>
      <c r="X18" s="23" t="s">
        <v>87</v>
      </c>
      <c r="Y18" s="57">
        <f>+P53</f>
        <v>240</v>
      </c>
      <c r="Z18" s="57">
        <f>Y18/48</f>
        <v>5</v>
      </c>
      <c r="AA18" s="13"/>
      <c r="AB18" s="13"/>
      <c r="AC18" s="13"/>
      <c r="AF18" s="13"/>
      <c r="AG18" s="13"/>
      <c r="AH18" s="13"/>
      <c r="AI18" s="13"/>
      <c r="AN18" s="1"/>
      <c r="AP18" s="4"/>
      <c r="AQ18" s="4"/>
    </row>
    <row r="19" spans="1:43" ht="15.75" customHeight="1" x14ac:dyDescent="0.25">
      <c r="A19" s="13"/>
      <c r="B19" s="13"/>
      <c r="C19" s="101" t="str">
        <f>+'Malla de Trabajo'!C29</f>
        <v>MATD314</v>
      </c>
      <c r="D19" s="101"/>
      <c r="E19" s="13"/>
      <c r="F19" s="100">
        <f>+'Malla de Trabajo'!I29</f>
        <v>0</v>
      </c>
      <c r="G19" s="100"/>
      <c r="H19" s="13"/>
      <c r="I19" s="100">
        <f>+'Malla de Trabajo'!O29</f>
        <v>0</v>
      </c>
      <c r="J19" s="100"/>
      <c r="K19" s="13"/>
      <c r="L19" s="100">
        <f>+'Malla de Trabajo'!U29</f>
        <v>0</v>
      </c>
      <c r="M19" s="100"/>
      <c r="N19" s="13"/>
      <c r="O19" s="100">
        <f>+'Malla de Trabajo'!AA29</f>
        <v>0</v>
      </c>
      <c r="P19" s="100"/>
      <c r="Q19" s="13"/>
      <c r="R19" s="100" t="str">
        <f>+'Malla de Trabajo'!AG29</f>
        <v>CSHD300</v>
      </c>
      <c r="S19" s="100"/>
      <c r="T19" s="13"/>
      <c r="U19" s="13"/>
      <c r="V19" s="13"/>
      <c r="W19" s="13"/>
      <c r="X19" s="60" t="s">
        <v>129</v>
      </c>
      <c r="Y19" s="60">
        <f>SUM(Y18)</f>
        <v>240</v>
      </c>
      <c r="Z19" s="60">
        <f>SUM(Z18)</f>
        <v>5</v>
      </c>
      <c r="AA19" s="13"/>
      <c r="AB19" s="13"/>
      <c r="AC19" s="13"/>
      <c r="AF19" s="13"/>
      <c r="AG19" s="13"/>
      <c r="AH19" s="13"/>
      <c r="AI19" s="13"/>
      <c r="AN19" s="1"/>
      <c r="AP19" s="4"/>
      <c r="AQ19" s="4"/>
    </row>
    <row r="20" spans="1:43" ht="15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Z20" s="13"/>
      <c r="AA20" s="13"/>
      <c r="AB20" s="13"/>
      <c r="AC20" s="13"/>
      <c r="AF20" s="13"/>
      <c r="AG20" s="13"/>
      <c r="AH20" s="13"/>
      <c r="AI20" s="13"/>
      <c r="AN20" s="1"/>
      <c r="AP20" s="4"/>
      <c r="AQ20" s="4"/>
    </row>
    <row r="21" spans="1:43" ht="15.7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85" t="s">
        <v>126</v>
      </c>
      <c r="Y21" s="66">
        <f>Y10+Y15+Y19</f>
        <v>2448</v>
      </c>
      <c r="Z21" s="66">
        <f>Z10+Z15+Z19</f>
        <v>46</v>
      </c>
      <c r="AA21" s="13"/>
      <c r="AB21" s="13"/>
      <c r="AC21" s="13"/>
      <c r="AF21" s="13"/>
      <c r="AG21" s="13"/>
      <c r="AH21" s="13"/>
      <c r="AI21" s="13"/>
      <c r="AN21" s="1"/>
      <c r="AP21" s="4"/>
      <c r="AQ21" s="4"/>
    </row>
    <row r="22" spans="1:43" ht="15.75" customHeight="1" x14ac:dyDescent="0.25">
      <c r="A22" s="13"/>
      <c r="B22" s="13"/>
      <c r="C22" s="27" t="s">
        <v>4</v>
      </c>
      <c r="D22" s="27" t="s">
        <v>5</v>
      </c>
      <c r="E22" s="13"/>
      <c r="F22" s="27" t="s">
        <v>4</v>
      </c>
      <c r="G22" s="27" t="s">
        <v>5</v>
      </c>
      <c r="H22" s="13"/>
      <c r="I22" s="27" t="s">
        <v>4</v>
      </c>
      <c r="J22" s="27" t="s">
        <v>5</v>
      </c>
      <c r="K22" s="13"/>
      <c r="L22" s="27" t="s">
        <v>4</v>
      </c>
      <c r="M22" s="27" t="s">
        <v>5</v>
      </c>
      <c r="N22" s="13"/>
      <c r="O22" s="27" t="s">
        <v>4</v>
      </c>
      <c r="P22" s="27" t="s">
        <v>5</v>
      </c>
      <c r="Q22" s="13"/>
      <c r="R22" s="27" t="s">
        <v>4</v>
      </c>
      <c r="S22" s="27" t="s">
        <v>5</v>
      </c>
      <c r="T22" s="13"/>
      <c r="U22" s="13"/>
      <c r="V22" s="13"/>
      <c r="W22" s="13"/>
      <c r="Z22" s="13"/>
      <c r="AA22" s="13"/>
      <c r="AB22" s="13"/>
      <c r="AC22" s="13"/>
      <c r="AF22" s="13"/>
      <c r="AG22" s="13"/>
      <c r="AH22" s="13"/>
      <c r="AI22" s="13"/>
      <c r="AN22" s="1"/>
      <c r="AP22" s="4"/>
      <c r="AQ22" s="4"/>
    </row>
    <row r="23" spans="1:43" ht="15.75" customHeight="1" x14ac:dyDescent="0.25">
      <c r="A23" s="13"/>
      <c r="B23" s="13"/>
      <c r="C23" s="27">
        <f>+'Malla de Trabajo'!C32</f>
        <v>0</v>
      </c>
      <c r="D23" s="27">
        <f>+'Malla de Trabajo'!D32</f>
        <v>0</v>
      </c>
      <c r="E23" s="13"/>
      <c r="F23" s="27">
        <f>+'Malla de Trabajo'!I32</f>
        <v>0</v>
      </c>
      <c r="G23" s="27">
        <f>+'Malla de Trabajo'!J32</f>
        <v>0</v>
      </c>
      <c r="H23" s="13"/>
      <c r="I23" s="27">
        <f>+'Malla de Trabajo'!O32</f>
        <v>0</v>
      </c>
      <c r="J23" s="27">
        <f>+'Malla de Trabajo'!P32</f>
        <v>0</v>
      </c>
      <c r="K23" s="13"/>
      <c r="L23" s="27">
        <f>+'Malla de Trabajo'!U32</f>
        <v>0</v>
      </c>
      <c r="M23" s="27">
        <f>+'Malla de Trabajo'!V32</f>
        <v>0</v>
      </c>
      <c r="N23" s="13"/>
      <c r="O23" s="27">
        <f>+'Malla de Trabajo'!AA32</f>
        <v>0</v>
      </c>
      <c r="P23" s="27">
        <f>+'Malla de Trabajo'!AB32</f>
        <v>0</v>
      </c>
      <c r="Q23" s="13"/>
      <c r="R23" s="27">
        <f>+'Malla de Trabajo'!AG32</f>
        <v>1</v>
      </c>
      <c r="S23" s="27">
        <f>+'Malla de Trabajo'!AH32</f>
        <v>48</v>
      </c>
      <c r="T23" s="13"/>
      <c r="U23" s="13"/>
      <c r="V23" s="13"/>
      <c r="W23" s="13"/>
      <c r="Z23" s="13"/>
      <c r="AA23" s="13"/>
      <c r="AB23" s="13"/>
      <c r="AC23" s="13"/>
      <c r="AF23" s="13"/>
      <c r="AG23" s="13"/>
      <c r="AH23" s="13"/>
      <c r="AI23" s="13"/>
      <c r="AN23" s="1"/>
      <c r="AP23" s="4"/>
      <c r="AQ23" s="4"/>
    </row>
    <row r="24" spans="1:43" ht="32.25" customHeight="1" x14ac:dyDescent="0.25">
      <c r="A24" s="51">
        <v>4</v>
      </c>
      <c r="B24" s="13"/>
      <c r="C24" s="99">
        <f>+'Malla de Trabajo'!C37</f>
        <v>0</v>
      </c>
      <c r="D24" s="99"/>
      <c r="E24" s="79"/>
      <c r="F24" s="99">
        <f>+'Malla de Trabajo'!I37</f>
        <v>0</v>
      </c>
      <c r="G24" s="99"/>
      <c r="H24" s="79"/>
      <c r="I24" s="99">
        <f>+'Malla de Trabajo'!O37</f>
        <v>0</v>
      </c>
      <c r="J24" s="99"/>
      <c r="K24" s="79"/>
      <c r="L24" s="99">
        <f>+'Malla de Trabajo'!U37</f>
        <v>0</v>
      </c>
      <c r="M24" s="99"/>
      <c r="N24" s="79"/>
      <c r="O24" s="99">
        <f>+'Malla de Trabajo'!AA37</f>
        <v>0</v>
      </c>
      <c r="P24" s="99"/>
      <c r="Q24" s="79"/>
      <c r="R24" s="99" t="str">
        <f>+'Malla de Trabajo'!AG37</f>
        <v>Asignatura de Economía y Sociedad</v>
      </c>
      <c r="S24" s="99"/>
      <c r="T24" s="13"/>
      <c r="U24" s="49">
        <f>+'Malla de Trabajo'!AZ32</f>
        <v>1</v>
      </c>
      <c r="V24" s="49">
        <f>+'Malla de Trabajo'!BA32</f>
        <v>48</v>
      </c>
      <c r="W24" s="13"/>
      <c r="X24" s="80" t="s">
        <v>88</v>
      </c>
      <c r="Y24" s="81" t="s">
        <v>0</v>
      </c>
      <c r="Z24" s="80" t="s">
        <v>125</v>
      </c>
      <c r="AA24" s="13"/>
      <c r="AB24" s="13"/>
      <c r="AC24" s="13"/>
      <c r="AF24" s="13"/>
      <c r="AG24" s="13"/>
      <c r="AH24" s="13"/>
      <c r="AI24" s="13"/>
      <c r="AN24" s="1"/>
      <c r="AP24" s="4"/>
      <c r="AQ24" s="4"/>
    </row>
    <row r="25" spans="1:43" ht="15.75" customHeight="1" x14ac:dyDescent="0.25">
      <c r="A25" s="13"/>
      <c r="B25" s="13"/>
      <c r="C25" s="100">
        <f>+'Malla de Trabajo'!C38</f>
        <v>0</v>
      </c>
      <c r="D25" s="100"/>
      <c r="E25" s="13"/>
      <c r="F25" s="100">
        <f>+'Malla de Trabajo'!I38</f>
        <v>0</v>
      </c>
      <c r="G25" s="100"/>
      <c r="H25" s="13"/>
      <c r="I25" s="100">
        <f>+'Malla de Trabajo'!O38</f>
        <v>0</v>
      </c>
      <c r="J25" s="100"/>
      <c r="K25" s="13"/>
      <c r="L25" s="100">
        <f>+'Malla de Trabajo'!U38</f>
        <v>0</v>
      </c>
      <c r="M25" s="100"/>
      <c r="N25" s="13"/>
      <c r="O25" s="100">
        <f>+'Malla de Trabajo'!AA38</f>
        <v>0</v>
      </c>
      <c r="P25" s="100"/>
      <c r="Q25" s="13"/>
      <c r="R25" s="100" t="str">
        <f>+'Malla de Trabajo'!AG38</f>
        <v>CSHD400</v>
      </c>
      <c r="S25" s="100"/>
      <c r="T25" s="13"/>
      <c r="U25" s="13"/>
      <c r="V25" s="13"/>
      <c r="W25" s="13"/>
      <c r="X25" s="68" t="s">
        <v>45</v>
      </c>
      <c r="Y25" s="19">
        <f>+'Malla de Trabajo'!BS14</f>
        <v>1344</v>
      </c>
      <c r="Z25" s="19">
        <f>'Malla de Trabajo'!BT14</f>
        <v>28</v>
      </c>
      <c r="AA25" s="13"/>
      <c r="AB25" s="13"/>
      <c r="AC25" s="13"/>
      <c r="AF25" s="13"/>
      <c r="AG25" s="13"/>
      <c r="AH25" s="13"/>
      <c r="AI25" s="13"/>
      <c r="AN25" s="1"/>
      <c r="AP25" s="4"/>
      <c r="AQ25" s="4"/>
    </row>
    <row r="26" spans="1:43" ht="15.7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69" t="s">
        <v>46</v>
      </c>
      <c r="Y26" s="19">
        <f>+'Malla de Trabajo'!BS15</f>
        <v>624</v>
      </c>
      <c r="Z26" s="19">
        <f>'Malla de Trabajo'!BT15</f>
        <v>13</v>
      </c>
      <c r="AA26" s="13"/>
      <c r="AB26" s="13"/>
      <c r="AC26" s="13"/>
      <c r="AF26" s="13"/>
      <c r="AG26" s="13"/>
      <c r="AH26" s="13"/>
      <c r="AI26" s="13"/>
      <c r="AN26" s="1"/>
      <c r="AP26" s="4"/>
      <c r="AQ26" s="4"/>
    </row>
    <row r="27" spans="1:43" ht="15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20" t="s">
        <v>35</v>
      </c>
      <c r="Y27" s="19">
        <f>+'Malla de Trabajo'!BS16</f>
        <v>240</v>
      </c>
      <c r="Z27" s="19">
        <f>'Malla de Trabajo'!BT16</f>
        <v>5</v>
      </c>
      <c r="AA27" s="13"/>
      <c r="AB27" s="13"/>
      <c r="AC27" s="13"/>
      <c r="AF27" s="13"/>
      <c r="AG27" s="13"/>
      <c r="AH27" s="13"/>
      <c r="AI27" s="13"/>
      <c r="AN27" s="1"/>
      <c r="AP27" s="4"/>
      <c r="AQ27" s="4"/>
    </row>
    <row r="28" spans="1:43" ht="15.75" customHeight="1" x14ac:dyDescent="0.25">
      <c r="A28" s="13"/>
      <c r="B28" s="13"/>
      <c r="C28" s="27" t="s">
        <v>4</v>
      </c>
      <c r="D28" s="27" t="s">
        <v>5</v>
      </c>
      <c r="E28" s="13"/>
      <c r="F28" s="27" t="s">
        <v>4</v>
      </c>
      <c r="G28" s="27" t="s">
        <v>5</v>
      </c>
      <c r="H28" s="13"/>
      <c r="I28" s="27" t="s">
        <v>4</v>
      </c>
      <c r="J28" s="27" t="s">
        <v>5</v>
      </c>
      <c r="K28" s="13"/>
      <c r="L28" s="27" t="s">
        <v>4</v>
      </c>
      <c r="M28" s="27" t="s">
        <v>5</v>
      </c>
      <c r="N28" s="13"/>
      <c r="O28" s="27" t="s">
        <v>4</v>
      </c>
      <c r="P28" s="27" t="s">
        <v>5</v>
      </c>
      <c r="Q28" s="13"/>
      <c r="R28" s="27" t="s">
        <v>4</v>
      </c>
      <c r="S28" s="27" t="s">
        <v>5</v>
      </c>
      <c r="T28" s="13"/>
      <c r="U28" s="13"/>
      <c r="V28" s="13"/>
      <c r="W28" s="13"/>
      <c r="X28" s="21" t="s">
        <v>129</v>
      </c>
      <c r="Y28" s="22">
        <f>SUM(Y25:Y27)</f>
        <v>2208</v>
      </c>
      <c r="Z28" s="22">
        <f>SUM(Z25:Z27)</f>
        <v>46</v>
      </c>
      <c r="AA28" s="13"/>
      <c r="AB28" s="13"/>
      <c r="AC28" s="13"/>
      <c r="AF28" s="13"/>
      <c r="AG28" s="13"/>
      <c r="AH28" s="13"/>
      <c r="AI28" s="13"/>
      <c r="AN28" s="1"/>
      <c r="AP28" s="4"/>
      <c r="AQ28" s="4"/>
    </row>
    <row r="29" spans="1:43" ht="15.75" customHeight="1" x14ac:dyDescent="0.25">
      <c r="A29" s="13"/>
      <c r="B29" s="13"/>
      <c r="C29" s="27">
        <f>+'Malla de Trabajo'!C41</f>
        <v>0</v>
      </c>
      <c r="D29" s="27">
        <f>+'Malla de Trabajo'!D41</f>
        <v>0</v>
      </c>
      <c r="E29" s="13"/>
      <c r="F29" s="27">
        <f>+'Malla de Trabajo'!I41</f>
        <v>0</v>
      </c>
      <c r="G29" s="27">
        <f>+'Malla de Trabajo'!J41</f>
        <v>0</v>
      </c>
      <c r="H29" s="13"/>
      <c r="I29" s="27">
        <f>+'Malla de Trabajo'!O41</f>
        <v>0</v>
      </c>
      <c r="J29" s="27">
        <f>+'Malla de Trabajo'!P41</f>
        <v>0</v>
      </c>
      <c r="K29" s="13"/>
      <c r="L29" s="27">
        <f>+'Malla de Trabajo'!U41</f>
        <v>0</v>
      </c>
      <c r="M29" s="27">
        <f>+'Malla de Trabajo'!V41</f>
        <v>0</v>
      </c>
      <c r="N29" s="13"/>
      <c r="O29" s="27">
        <f>+'Malla de Trabajo'!AA41</f>
        <v>0</v>
      </c>
      <c r="P29" s="27">
        <f>+'Malla de Trabajo'!AB41</f>
        <v>0</v>
      </c>
      <c r="Q29" s="13"/>
      <c r="R29" s="27">
        <f>+'Malla de Trabajo'!AG41</f>
        <v>1</v>
      </c>
      <c r="S29" s="27">
        <f>+'Malla de Trabajo'!AH41</f>
        <v>48</v>
      </c>
      <c r="T29" s="13"/>
      <c r="U29" s="13"/>
      <c r="V29" s="13"/>
      <c r="W29" s="13"/>
      <c r="Z29" s="13"/>
      <c r="AA29" s="13"/>
      <c r="AB29" s="13"/>
      <c r="AC29" s="13"/>
      <c r="AF29" s="13"/>
      <c r="AG29" s="13"/>
      <c r="AH29" s="13"/>
      <c r="AI29" s="13"/>
      <c r="AN29" s="1"/>
      <c r="AP29" s="4"/>
      <c r="AQ29" s="4"/>
    </row>
    <row r="30" spans="1:43" ht="32.25" customHeight="1" x14ac:dyDescent="0.25">
      <c r="A30" s="51">
        <v>5</v>
      </c>
      <c r="B30" s="13"/>
      <c r="C30" s="99">
        <f>+'Malla de Trabajo'!C46</f>
        <v>0</v>
      </c>
      <c r="D30" s="99"/>
      <c r="E30" s="79"/>
      <c r="F30" s="99">
        <f>+'Malla de Trabajo'!I46</f>
        <v>0</v>
      </c>
      <c r="G30" s="99"/>
      <c r="H30" s="79"/>
      <c r="I30" s="99">
        <f>+'Malla de Trabajo'!O46</f>
        <v>0</v>
      </c>
      <c r="J30" s="99"/>
      <c r="K30" s="79"/>
      <c r="L30" s="99">
        <f>+'Malla de Trabajo'!U46</f>
        <v>0</v>
      </c>
      <c r="M30" s="99"/>
      <c r="N30" s="79"/>
      <c r="O30" s="99">
        <f>+'Malla de Trabajo'!AA46</f>
        <v>0</v>
      </c>
      <c r="P30" s="99"/>
      <c r="Q30" s="79"/>
      <c r="R30" s="99" t="str">
        <f>+'Malla de Trabajo'!AG46</f>
        <v>Gestión Organizacional</v>
      </c>
      <c r="S30" s="99"/>
      <c r="T30" s="13"/>
      <c r="U30" s="49">
        <f>+'Malla de Trabajo'!AZ41</f>
        <v>1</v>
      </c>
      <c r="V30" s="49">
        <f>+'Malla de Trabajo'!BA41</f>
        <v>48</v>
      </c>
      <c r="W30" s="13"/>
      <c r="X30" s="85" t="s">
        <v>89</v>
      </c>
      <c r="Y30" s="107"/>
      <c r="Z30" s="107"/>
      <c r="AA30" s="13"/>
      <c r="AB30" s="13"/>
      <c r="AC30" s="13"/>
      <c r="AF30" s="13"/>
      <c r="AG30" s="13"/>
      <c r="AH30" s="13"/>
      <c r="AI30" s="13"/>
      <c r="AN30" s="1"/>
      <c r="AP30" s="4"/>
      <c r="AQ30" s="4"/>
    </row>
    <row r="31" spans="1:43" ht="15.75" customHeight="1" x14ac:dyDescent="0.25">
      <c r="A31" s="13"/>
      <c r="B31" s="13"/>
      <c r="C31" s="100">
        <f>+'Malla de Trabajo'!C47</f>
        <v>0</v>
      </c>
      <c r="D31" s="100"/>
      <c r="E31" s="13"/>
      <c r="F31" s="100">
        <f>+'Malla de Trabajo'!I47</f>
        <v>0</v>
      </c>
      <c r="G31" s="100"/>
      <c r="H31" s="13"/>
      <c r="I31" s="100">
        <f>+'Malla de Trabajo'!O47</f>
        <v>0</v>
      </c>
      <c r="J31" s="100"/>
      <c r="K31" s="13"/>
      <c r="L31" s="100">
        <f>+'Malla de Trabajo'!U47</f>
        <v>0</v>
      </c>
      <c r="M31" s="100"/>
      <c r="N31" s="13"/>
      <c r="O31" s="100">
        <f>+'Malla de Trabajo'!AA47</f>
        <v>0</v>
      </c>
      <c r="P31" s="100"/>
      <c r="Q31" s="13"/>
      <c r="R31" s="100" t="str">
        <f>+'Malla de Trabajo'!AG47</f>
        <v>ADMD511</v>
      </c>
      <c r="S31" s="100"/>
      <c r="T31" s="13"/>
      <c r="U31" s="13"/>
      <c r="V31" s="13"/>
      <c r="W31" s="13"/>
      <c r="Z31" s="13"/>
      <c r="AA31" s="13"/>
      <c r="AB31" s="13"/>
      <c r="AC31" s="13"/>
      <c r="AF31" s="13"/>
      <c r="AG31" s="13"/>
      <c r="AH31" s="13"/>
      <c r="AI31" s="13"/>
      <c r="AN31" s="1"/>
      <c r="AP31" s="4"/>
      <c r="AQ31" s="4"/>
    </row>
    <row r="32" spans="1:43" ht="15.7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88" t="s">
        <v>90</v>
      </c>
      <c r="Y32" s="106" t="s">
        <v>2</v>
      </c>
      <c r="Z32" s="106"/>
      <c r="AA32" s="13"/>
      <c r="AB32" s="13"/>
      <c r="AC32" s="13"/>
      <c r="AF32" s="13"/>
      <c r="AG32" s="13"/>
      <c r="AH32" s="13"/>
      <c r="AI32" s="13"/>
      <c r="AN32" s="1"/>
      <c r="AP32" s="4"/>
      <c r="AQ32" s="4"/>
    </row>
    <row r="33" spans="1:43" ht="15.7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84" t="s">
        <v>62</v>
      </c>
      <c r="Y33" s="105" t="str">
        <f>'Malla de Trabajo'!AM11</f>
        <v>IEXD200</v>
      </c>
      <c r="Z33" s="105"/>
      <c r="AA33" s="13"/>
      <c r="AB33" s="13"/>
      <c r="AC33" s="13"/>
      <c r="AF33" s="13"/>
      <c r="AG33" s="13"/>
      <c r="AH33" s="13"/>
      <c r="AI33" s="13"/>
      <c r="AN33" s="1"/>
      <c r="AP33" s="4"/>
      <c r="AQ33" s="4"/>
    </row>
    <row r="34" spans="1:43" ht="15.75" customHeight="1" x14ac:dyDescent="0.25">
      <c r="A34" s="13"/>
      <c r="B34" s="13"/>
      <c r="C34" s="27" t="s">
        <v>4</v>
      </c>
      <c r="D34" s="27" t="s">
        <v>5</v>
      </c>
      <c r="E34" s="13"/>
      <c r="F34" s="27" t="s">
        <v>4</v>
      </c>
      <c r="G34" s="27" t="s">
        <v>5</v>
      </c>
      <c r="H34" s="13"/>
      <c r="I34" s="27" t="s">
        <v>4</v>
      </c>
      <c r="J34" s="27" t="s">
        <v>5</v>
      </c>
      <c r="K34" s="13"/>
      <c r="L34" s="27" t="s">
        <v>4</v>
      </c>
      <c r="M34" s="27" t="s">
        <v>5</v>
      </c>
      <c r="N34" s="13"/>
      <c r="O34" s="27" t="s">
        <v>4</v>
      </c>
      <c r="P34" s="27" t="s">
        <v>5</v>
      </c>
      <c r="Q34" s="13"/>
      <c r="R34" s="27" t="s">
        <v>4</v>
      </c>
      <c r="S34" s="27" t="s">
        <v>5</v>
      </c>
      <c r="T34" s="13"/>
      <c r="U34" s="13"/>
      <c r="V34" s="13"/>
      <c r="W34" s="13"/>
      <c r="X34" s="84" t="str">
        <f>'Malla de Trabajo'!AS10</f>
        <v>Deportes</v>
      </c>
      <c r="Y34" s="105" t="str">
        <f>'Malla de Trabajo'!AS11</f>
        <v>DEPD110</v>
      </c>
      <c r="Z34" s="105"/>
      <c r="AA34" s="13"/>
      <c r="AB34" s="13"/>
      <c r="AC34" s="13"/>
      <c r="AF34" s="13"/>
      <c r="AG34" s="13"/>
      <c r="AH34" s="13"/>
      <c r="AI34" s="13"/>
      <c r="AN34" s="1"/>
      <c r="AP34" s="4"/>
      <c r="AQ34" s="4"/>
    </row>
    <row r="35" spans="1:43" ht="15.75" customHeight="1" x14ac:dyDescent="0.25">
      <c r="A35" s="13"/>
      <c r="B35" s="13"/>
      <c r="C35" s="27">
        <f>+'Malla de Trabajo'!C50</f>
        <v>0</v>
      </c>
      <c r="D35" s="27">
        <f>+'Malla de Trabajo'!D50</f>
        <v>0</v>
      </c>
      <c r="E35" s="13"/>
      <c r="F35" s="27">
        <f>+'Malla de Trabajo'!I50</f>
        <v>0</v>
      </c>
      <c r="G35" s="27">
        <f>+'Malla de Trabajo'!J50</f>
        <v>0</v>
      </c>
      <c r="H35" s="13"/>
      <c r="I35" s="27">
        <f>+'Malla de Trabajo'!O50</f>
        <v>0</v>
      </c>
      <c r="J35" s="27">
        <f>+'Malla de Trabajo'!P50</f>
        <v>0</v>
      </c>
      <c r="K35" s="13"/>
      <c r="L35" s="27">
        <f>+'Malla de Trabajo'!U50</f>
        <v>0</v>
      </c>
      <c r="M35" s="27">
        <f>+'Malla de Trabajo'!V50</f>
        <v>0</v>
      </c>
      <c r="N35" s="13"/>
      <c r="O35" s="27">
        <f>+'Malla de Trabajo'!AA50</f>
        <v>0</v>
      </c>
      <c r="P35" s="27">
        <f>+'Malla de Trabajo'!AB50</f>
        <v>0</v>
      </c>
      <c r="Q35" s="13"/>
      <c r="R35" s="27">
        <f>+'Malla de Trabajo'!AG50</f>
        <v>1</v>
      </c>
      <c r="S35" s="27">
        <f>+'Malla de Trabajo'!AH50</f>
        <v>48</v>
      </c>
      <c r="T35" s="13"/>
      <c r="U35" s="13"/>
      <c r="V35" s="13"/>
      <c r="W35" s="13"/>
      <c r="X35" s="84" t="str">
        <f>'Malla de Trabajo'!AS19</f>
        <v>Clubes</v>
      </c>
      <c r="Y35" s="105" t="str">
        <f>'Malla de Trabajo'!AS20</f>
        <v>SOCD210</v>
      </c>
      <c r="Z35" s="105"/>
      <c r="AA35" s="13"/>
      <c r="AB35" s="13"/>
      <c r="AC35" s="13"/>
      <c r="AF35" s="13"/>
      <c r="AG35" s="13"/>
      <c r="AH35" s="13"/>
      <c r="AI35" s="13"/>
      <c r="AN35" s="1"/>
      <c r="AP35" s="4"/>
      <c r="AQ35" s="4"/>
    </row>
    <row r="36" spans="1:43" ht="33" customHeight="1" x14ac:dyDescent="0.25">
      <c r="A36" s="51">
        <v>6</v>
      </c>
      <c r="B36" s="13"/>
      <c r="C36" s="99">
        <f>+'Malla de Trabajo'!C55</f>
        <v>0</v>
      </c>
      <c r="D36" s="99"/>
      <c r="E36" s="79"/>
      <c r="F36" s="99">
        <f>+'Malla de Trabajo'!I55</f>
        <v>0</v>
      </c>
      <c r="G36" s="99"/>
      <c r="H36" s="79"/>
      <c r="I36" s="99">
        <f>+'Malla de Trabajo'!O55</f>
        <v>0</v>
      </c>
      <c r="J36" s="99"/>
      <c r="K36" s="79"/>
      <c r="L36" s="99">
        <f>+'Malla de Trabajo'!U55</f>
        <v>0</v>
      </c>
      <c r="M36" s="99"/>
      <c r="N36" s="79"/>
      <c r="O36" s="99">
        <f>+'Malla de Trabajo'!AA55</f>
        <v>0</v>
      </c>
      <c r="P36" s="99"/>
      <c r="Q36" s="79"/>
      <c r="R36" s="99" t="str">
        <f>+'Malla de Trabajo'!AG55</f>
        <v>Gestión de Procesos y Calidad</v>
      </c>
      <c r="S36" s="99"/>
      <c r="T36" s="13"/>
      <c r="U36" s="49">
        <f>+'Malla de Trabajo'!AZ50</f>
        <v>1</v>
      </c>
      <c r="V36" s="49">
        <f>+'Malla de Trabajo'!BA50</f>
        <v>48</v>
      </c>
      <c r="W36" s="13"/>
      <c r="X36" s="84" t="str">
        <f>'Malla de Trabajo'!AM46</f>
        <v>Asignatura de Comunicación</v>
      </c>
      <c r="Y36" s="105" t="str">
        <f>'Malla de Trabajo'!AM47</f>
        <v>CSHD500</v>
      </c>
      <c r="Z36" s="105"/>
      <c r="AA36" s="13"/>
      <c r="AB36" s="13"/>
      <c r="AC36" s="13"/>
      <c r="AF36" s="13"/>
      <c r="AG36" s="13"/>
      <c r="AH36" s="13"/>
      <c r="AI36" s="13"/>
      <c r="AN36" s="1"/>
      <c r="AP36" s="4"/>
      <c r="AQ36" s="4"/>
    </row>
    <row r="37" spans="1:43" ht="15.75" customHeight="1" x14ac:dyDescent="0.25">
      <c r="A37" s="13"/>
      <c r="B37" s="13"/>
      <c r="C37" s="100">
        <f>+'Malla de Trabajo'!C56</f>
        <v>0</v>
      </c>
      <c r="D37" s="100"/>
      <c r="E37" s="13"/>
      <c r="F37" s="100">
        <f>+'Malla de Trabajo'!I56</f>
        <v>0</v>
      </c>
      <c r="G37" s="100"/>
      <c r="H37" s="13"/>
      <c r="I37" s="100">
        <f>+'Malla de Trabajo'!O56</f>
        <v>0</v>
      </c>
      <c r="J37" s="100"/>
      <c r="K37" s="13"/>
      <c r="L37" s="100">
        <f>+'Malla de Trabajo'!U56</f>
        <v>0</v>
      </c>
      <c r="M37" s="100"/>
      <c r="N37" s="13"/>
      <c r="O37" s="100">
        <f>+'Malla de Trabajo'!AA56</f>
        <v>0</v>
      </c>
      <c r="P37" s="100"/>
      <c r="Q37" s="13"/>
      <c r="R37" s="100" t="str">
        <f>+'Malla de Trabajo'!AG56</f>
        <v>ADMD611</v>
      </c>
      <c r="S37" s="100"/>
      <c r="T37" s="13"/>
      <c r="U37" s="13"/>
      <c r="V37" s="13"/>
      <c r="W37" s="13"/>
      <c r="X37" s="84" t="str">
        <f>'Malla de Trabajo'!AM64</f>
        <v>Emprendimiento</v>
      </c>
      <c r="Y37" s="105" t="str">
        <f>'Malla de Trabajo'!AM65</f>
        <v>ADMD700</v>
      </c>
      <c r="Z37" s="105"/>
      <c r="AA37" s="13"/>
      <c r="AB37" s="13"/>
      <c r="AC37" s="13"/>
      <c r="AF37" s="13"/>
      <c r="AG37" s="13"/>
      <c r="AH37" s="13"/>
      <c r="AI37" s="13"/>
      <c r="AN37" s="1"/>
      <c r="AP37" s="4"/>
      <c r="AQ37" s="4"/>
    </row>
    <row r="38" spans="1:4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84" t="str">
        <f>'Malla de Trabajo'!AM73</f>
        <v>Formulación y Evaluación de Proyectos</v>
      </c>
      <c r="Y38" s="105" t="str">
        <f>'Malla de Trabajo'!AM74</f>
        <v>ADMD800</v>
      </c>
      <c r="Z38" s="105"/>
      <c r="AA38" s="13"/>
      <c r="AB38" s="13"/>
      <c r="AC38" s="13"/>
      <c r="AF38" s="13"/>
      <c r="AG38" s="13"/>
      <c r="AH38" s="13"/>
      <c r="AI38" s="13"/>
      <c r="AN38" s="1"/>
      <c r="AP38" s="4"/>
      <c r="AQ38" s="4"/>
    </row>
    <row r="39" spans="1:43" ht="15.75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84" t="s">
        <v>94</v>
      </c>
      <c r="Y39" s="105" t="str">
        <f>'Malla de Trabajo'!AM83</f>
        <v>AMBD900</v>
      </c>
      <c r="Z39" s="105"/>
      <c r="AA39" s="13"/>
      <c r="AB39" s="13"/>
      <c r="AC39" s="13"/>
      <c r="AF39" s="13"/>
      <c r="AG39" s="13"/>
      <c r="AH39" s="13"/>
      <c r="AI39" s="13"/>
      <c r="AN39" s="1"/>
      <c r="AP39" s="4"/>
      <c r="AQ39" s="4"/>
    </row>
    <row r="40" spans="1:43" x14ac:dyDescent="0.25">
      <c r="A40" s="13"/>
      <c r="B40" s="13"/>
      <c r="C40" s="27" t="s">
        <v>4</v>
      </c>
      <c r="D40" s="27" t="s">
        <v>5</v>
      </c>
      <c r="E40" s="13"/>
      <c r="F40" s="27" t="s">
        <v>4</v>
      </c>
      <c r="G40" s="27" t="s">
        <v>5</v>
      </c>
      <c r="H40" s="13"/>
      <c r="I40" s="27" t="s">
        <v>4</v>
      </c>
      <c r="J40" s="27" t="s">
        <v>5</v>
      </c>
      <c r="K40" s="13"/>
      <c r="L40" s="27" t="s">
        <v>4</v>
      </c>
      <c r="M40" s="27" t="s">
        <v>5</v>
      </c>
      <c r="N40" s="13"/>
      <c r="O40" s="27" t="s">
        <v>4</v>
      </c>
      <c r="P40" s="27" t="s">
        <v>5</v>
      </c>
      <c r="Q40" s="13"/>
      <c r="R40" s="27" t="s">
        <v>4</v>
      </c>
      <c r="S40" s="27" t="s">
        <v>5</v>
      </c>
      <c r="T40" s="13"/>
      <c r="U40" s="13"/>
      <c r="V40" s="13"/>
      <c r="W40" s="13"/>
      <c r="Z40" s="13"/>
      <c r="AA40" s="13"/>
      <c r="AB40" s="13"/>
      <c r="AC40" s="13"/>
      <c r="AF40" s="13"/>
      <c r="AG40" s="13"/>
      <c r="AH40" s="13"/>
      <c r="AI40" s="13"/>
      <c r="AN40" s="1"/>
      <c r="AP40" s="4"/>
      <c r="AQ40" s="4"/>
    </row>
    <row r="41" spans="1:43" ht="15.75" customHeight="1" x14ac:dyDescent="0.25">
      <c r="A41" s="13"/>
      <c r="B41" s="13"/>
      <c r="C41" s="27">
        <f>+'Malla de Trabajo'!C59</f>
        <v>0</v>
      </c>
      <c r="D41" s="27">
        <f>+'Malla de Trabajo'!D59</f>
        <v>0</v>
      </c>
      <c r="E41" s="13"/>
      <c r="F41" s="27">
        <f>+'Malla de Trabajo'!I59</f>
        <v>0</v>
      </c>
      <c r="G41" s="27">
        <f>+'Malla de Trabajo'!J59</f>
        <v>0</v>
      </c>
      <c r="H41" s="13"/>
      <c r="I41" s="27">
        <f>+'Malla de Trabajo'!O59</f>
        <v>0</v>
      </c>
      <c r="J41" s="27">
        <f>+'Malla de Trabajo'!P59</f>
        <v>0</v>
      </c>
      <c r="K41" s="13"/>
      <c r="L41" s="27">
        <f>+'Malla de Trabajo'!U59</f>
        <v>0</v>
      </c>
      <c r="M41" s="27">
        <f>+'Malla de Trabajo'!V59</f>
        <v>0</v>
      </c>
      <c r="N41" s="13"/>
      <c r="O41" s="27">
        <f>+'Malla de Trabajo'!AA59</f>
        <v>0</v>
      </c>
      <c r="P41" s="27">
        <f>+'Malla de Trabajo'!AB59</f>
        <v>0</v>
      </c>
      <c r="Q41" s="13"/>
      <c r="R41" s="27">
        <f>+'Malla de Trabajo'!AG59</f>
        <v>1</v>
      </c>
      <c r="S41" s="27">
        <f>+'Malla de Trabajo'!AH59</f>
        <v>48</v>
      </c>
      <c r="T41" s="13"/>
      <c r="U41" s="13"/>
      <c r="V41" s="13"/>
      <c r="W41" s="13"/>
      <c r="Z41" s="13"/>
      <c r="AA41" s="13"/>
      <c r="AB41" s="13"/>
      <c r="AC41" s="13"/>
      <c r="AF41" s="13"/>
      <c r="AG41" s="13"/>
      <c r="AH41" s="13"/>
      <c r="AI41" s="13"/>
      <c r="AN41" s="1"/>
      <c r="AP41" s="4"/>
      <c r="AQ41" s="4"/>
    </row>
    <row r="42" spans="1:43" ht="33" customHeight="1" x14ac:dyDescent="0.25">
      <c r="A42" s="51">
        <v>7</v>
      </c>
      <c r="B42" s="13"/>
      <c r="C42" s="99">
        <f>+'Malla de Trabajo'!C64</f>
        <v>0</v>
      </c>
      <c r="D42" s="99"/>
      <c r="E42" s="79"/>
      <c r="F42" s="99">
        <f>+'Malla de Trabajo'!I64</f>
        <v>0</v>
      </c>
      <c r="G42" s="99"/>
      <c r="H42" s="79"/>
      <c r="I42" s="99">
        <f>+'Malla de Trabajo'!O64</f>
        <v>0</v>
      </c>
      <c r="J42" s="99"/>
      <c r="K42" s="79"/>
      <c r="L42" s="99">
        <f>+'Malla de Trabajo'!U64</f>
        <v>0</v>
      </c>
      <c r="M42" s="99"/>
      <c r="N42" s="79"/>
      <c r="O42" s="99">
        <f>+'Malla de Trabajo'!AA64</f>
        <v>0</v>
      </c>
      <c r="P42" s="99"/>
      <c r="Q42" s="79"/>
      <c r="R42" s="99" t="str">
        <f>+'Malla de Trabajo'!AG64</f>
        <v>Ingeniería Financiera</v>
      </c>
      <c r="S42" s="99"/>
      <c r="T42" s="13"/>
      <c r="U42" s="49">
        <f>+'Malla de Trabajo'!AZ59</f>
        <v>1</v>
      </c>
      <c r="V42" s="49">
        <f>+'Malla de Trabajo'!BA59</f>
        <v>48</v>
      </c>
      <c r="W42" s="13"/>
      <c r="X42" s="89" t="s">
        <v>91</v>
      </c>
      <c r="Y42" s="107" t="s">
        <v>0</v>
      </c>
      <c r="Z42" s="107"/>
      <c r="AA42" s="13"/>
      <c r="AB42" s="13"/>
      <c r="AC42" s="13"/>
      <c r="AF42" s="13"/>
      <c r="AG42" s="13"/>
      <c r="AH42" s="13"/>
      <c r="AI42" s="13"/>
      <c r="AN42" s="1"/>
      <c r="AP42" s="4"/>
      <c r="AQ42" s="4"/>
    </row>
    <row r="43" spans="1:43" ht="15.75" customHeight="1" x14ac:dyDescent="0.25">
      <c r="A43" s="13"/>
      <c r="B43" s="13"/>
      <c r="C43" s="100">
        <f>+'Malla de Trabajo'!C65</f>
        <v>0</v>
      </c>
      <c r="D43" s="100"/>
      <c r="E43" s="13"/>
      <c r="F43" s="100">
        <f>+'Malla de Trabajo'!I65</f>
        <v>0</v>
      </c>
      <c r="G43" s="100"/>
      <c r="H43" s="13"/>
      <c r="I43" s="100">
        <f>+'Malla de Trabajo'!O65</f>
        <v>0</v>
      </c>
      <c r="J43" s="100"/>
      <c r="K43" s="13"/>
      <c r="L43" s="100">
        <f>+'Malla de Trabajo'!U65</f>
        <v>0</v>
      </c>
      <c r="M43" s="100"/>
      <c r="N43" s="13"/>
      <c r="O43" s="100">
        <f>+'Malla de Trabajo'!AA65</f>
        <v>0</v>
      </c>
      <c r="P43" s="100"/>
      <c r="Q43" s="13"/>
      <c r="R43" s="100" t="str">
        <f>+'Malla de Trabajo'!AG65</f>
        <v>ADMD711</v>
      </c>
      <c r="S43" s="100"/>
      <c r="T43" s="13"/>
      <c r="U43" s="13"/>
      <c r="V43" s="13"/>
      <c r="W43" s="13"/>
      <c r="X43" s="104" t="s">
        <v>82</v>
      </c>
      <c r="Y43" s="104"/>
      <c r="Z43" s="104"/>
      <c r="AA43" s="13"/>
      <c r="AB43" s="13"/>
      <c r="AC43" s="13"/>
      <c r="AF43" s="13"/>
      <c r="AG43" s="13"/>
      <c r="AH43" s="13"/>
      <c r="AI43" s="13"/>
      <c r="AN43" s="1"/>
      <c r="AP43" s="4"/>
      <c r="AQ43" s="4"/>
    </row>
    <row r="44" spans="1:43" ht="15.7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59" t="s">
        <v>42</v>
      </c>
      <c r="Y44" s="105"/>
      <c r="Z44" s="105"/>
      <c r="AA44" s="13"/>
      <c r="AB44" s="13"/>
      <c r="AC44" s="13"/>
      <c r="AF44" s="13"/>
      <c r="AG44" s="13"/>
      <c r="AH44" s="13"/>
      <c r="AI44" s="13"/>
      <c r="AN44" s="1"/>
      <c r="AP44" s="4"/>
      <c r="AQ44" s="4"/>
    </row>
    <row r="45" spans="1:43" ht="15.7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59" t="s">
        <v>41</v>
      </c>
      <c r="Y45" s="105"/>
      <c r="Z45" s="105"/>
      <c r="AA45" s="13"/>
      <c r="AB45" s="13"/>
      <c r="AC45" s="13"/>
      <c r="AF45" s="13"/>
      <c r="AG45" s="13"/>
      <c r="AH45" s="13"/>
      <c r="AI45" s="13"/>
      <c r="AN45" s="1"/>
      <c r="AP45" s="4"/>
      <c r="AQ45" s="4"/>
    </row>
    <row r="46" spans="1:43" x14ac:dyDescent="0.25">
      <c r="A46" s="13"/>
      <c r="B46" s="13"/>
      <c r="C46" s="27" t="s">
        <v>4</v>
      </c>
      <c r="D46" s="27" t="s">
        <v>5</v>
      </c>
      <c r="E46" s="13"/>
      <c r="F46" s="27" t="s">
        <v>4</v>
      </c>
      <c r="G46" s="27" t="s">
        <v>5</v>
      </c>
      <c r="H46" s="13"/>
      <c r="I46" s="27" t="s">
        <v>4</v>
      </c>
      <c r="J46" s="27" t="s">
        <v>5</v>
      </c>
      <c r="K46" s="13"/>
      <c r="L46" s="27" t="s">
        <v>4</v>
      </c>
      <c r="M46" s="27" t="s">
        <v>5</v>
      </c>
      <c r="N46" s="13"/>
      <c r="O46" s="27" t="s">
        <v>4</v>
      </c>
      <c r="P46" s="27" t="s">
        <v>5</v>
      </c>
      <c r="Q46" s="13"/>
      <c r="R46" s="27" t="s">
        <v>4</v>
      </c>
      <c r="S46" s="27" t="s">
        <v>5</v>
      </c>
      <c r="T46" s="13"/>
      <c r="U46" s="13"/>
      <c r="V46" s="13"/>
      <c r="W46" s="13"/>
      <c r="X46" s="55" t="s">
        <v>43</v>
      </c>
      <c r="Y46" s="98">
        <f>SUM(Y44,Y45)</f>
        <v>0</v>
      </c>
      <c r="Z46" s="98"/>
      <c r="AA46" s="13"/>
      <c r="AB46" s="13"/>
      <c r="AC46" s="13"/>
      <c r="AF46" s="13"/>
      <c r="AG46" s="13"/>
      <c r="AH46" s="13"/>
      <c r="AI46" s="13"/>
      <c r="AN46" s="1"/>
      <c r="AP46" s="4"/>
      <c r="AQ46" s="4"/>
    </row>
    <row r="47" spans="1:43" ht="15.75" customHeight="1" x14ac:dyDescent="0.25">
      <c r="A47" s="13"/>
      <c r="B47" s="13"/>
      <c r="C47" s="27">
        <f>+'Malla de Trabajo'!C68</f>
        <v>0</v>
      </c>
      <c r="D47" s="27">
        <f>+'Malla de Trabajo'!D68</f>
        <v>0</v>
      </c>
      <c r="E47" s="13"/>
      <c r="F47" s="27">
        <f>+'Malla de Trabajo'!I68</f>
        <v>0</v>
      </c>
      <c r="G47" s="27">
        <f>+'Malla de Trabajo'!J68</f>
        <v>0</v>
      </c>
      <c r="H47" s="13"/>
      <c r="I47" s="27">
        <f>+'Malla de Trabajo'!O68</f>
        <v>0</v>
      </c>
      <c r="J47" s="27">
        <f>+'Malla de Trabajo'!P68</f>
        <v>0</v>
      </c>
      <c r="K47" s="13"/>
      <c r="L47" s="27">
        <f>+'Malla de Trabajo'!U68</f>
        <v>0</v>
      </c>
      <c r="M47" s="27">
        <f>+'Malla de Trabajo'!V68</f>
        <v>0</v>
      </c>
      <c r="N47" s="13"/>
      <c r="O47" s="27">
        <f>+'Malla de Trabajo'!AA68</f>
        <v>1</v>
      </c>
      <c r="P47" s="27">
        <f>+'Malla de Trabajo'!AB68</f>
        <v>48</v>
      </c>
      <c r="Q47" s="13"/>
      <c r="R47" s="27">
        <f>+'Malla de Trabajo'!AG68</f>
        <v>0</v>
      </c>
      <c r="S47" s="27">
        <f>+'Malla de Trabajo'!AH68</f>
        <v>0</v>
      </c>
      <c r="T47" s="13"/>
      <c r="U47" s="13"/>
      <c r="V47" s="13"/>
      <c r="W47" s="13"/>
      <c r="X47" s="104" t="s">
        <v>83</v>
      </c>
      <c r="Y47" s="104"/>
      <c r="Z47" s="104"/>
      <c r="AA47" s="13"/>
      <c r="AB47" s="13"/>
      <c r="AC47" s="13"/>
      <c r="AF47" s="13"/>
      <c r="AG47" s="13"/>
      <c r="AH47" s="13"/>
      <c r="AI47" s="13"/>
      <c r="AN47" s="1"/>
      <c r="AP47" s="4"/>
      <c r="AQ47" s="4"/>
    </row>
    <row r="48" spans="1:43" ht="32.25" customHeight="1" x14ac:dyDescent="0.25">
      <c r="A48" s="51">
        <v>8</v>
      </c>
      <c r="B48" s="13"/>
      <c r="C48" s="99" t="str">
        <f>+'Malla de Trabajo'!C73</f>
        <v>Asignatura básica de itinerario</v>
      </c>
      <c r="D48" s="99"/>
      <c r="E48" s="79"/>
      <c r="F48" s="99">
        <f>+'Malla de Trabajo'!I73</f>
        <v>0</v>
      </c>
      <c r="G48" s="99"/>
      <c r="H48" s="79"/>
      <c r="I48" s="99">
        <f>+'Malla de Trabajo'!O73</f>
        <v>0</v>
      </c>
      <c r="J48" s="99"/>
      <c r="K48" s="79"/>
      <c r="L48" s="99">
        <f>+'Malla de Trabajo'!U73</f>
        <v>0</v>
      </c>
      <c r="M48" s="99"/>
      <c r="N48" s="79"/>
      <c r="O48" s="99" t="str">
        <f>+'Malla de Trabajo'!AA73</f>
        <v>Diseño de Trabajo de Integración Curricular/Preparación Examen de Carácter Complexivo</v>
      </c>
      <c r="P48" s="99"/>
      <c r="Q48" s="79"/>
      <c r="R48" s="99">
        <f>+'Malla de Trabajo'!AG73</f>
        <v>0</v>
      </c>
      <c r="S48" s="99"/>
      <c r="T48" s="13"/>
      <c r="U48" s="49">
        <f>+'Malla de Trabajo'!AZ68</f>
        <v>1</v>
      </c>
      <c r="V48" s="49">
        <f>+'Malla de Trabajo'!BA68</f>
        <v>48</v>
      </c>
      <c r="W48" s="13"/>
      <c r="X48" s="59" t="s">
        <v>42</v>
      </c>
      <c r="Y48" s="105"/>
      <c r="Z48" s="105"/>
      <c r="AA48" s="13"/>
      <c r="AB48" s="13"/>
      <c r="AC48" s="13"/>
      <c r="AF48" s="13"/>
      <c r="AG48" s="13"/>
      <c r="AH48" s="13"/>
      <c r="AI48" s="13"/>
      <c r="AN48" s="1"/>
      <c r="AP48" s="4"/>
      <c r="AQ48" s="4"/>
    </row>
    <row r="49" spans="1:43" ht="15.75" customHeight="1" x14ac:dyDescent="0.25">
      <c r="A49" s="13"/>
      <c r="B49" s="13"/>
      <c r="C49" s="100">
        <f>+'Malla de Trabajo'!C74</f>
        <v>0</v>
      </c>
      <c r="D49" s="100"/>
      <c r="E49" s="13"/>
      <c r="F49" s="100">
        <f>+'Malla de Trabajo'!I74</f>
        <v>0</v>
      </c>
      <c r="G49" s="100"/>
      <c r="H49" s="13"/>
      <c r="I49" s="100">
        <f>+'Malla de Trabajo'!O74</f>
        <v>0</v>
      </c>
      <c r="J49" s="100"/>
      <c r="K49" s="13"/>
      <c r="L49" s="100">
        <f>+'Malla de Trabajo'!U74</f>
        <v>0</v>
      </c>
      <c r="M49" s="100"/>
      <c r="N49" s="13"/>
      <c r="O49" s="100" t="str">
        <f>+'Malla de Trabajo'!AA74</f>
        <v>TITD101</v>
      </c>
      <c r="P49" s="100"/>
      <c r="Q49" s="13"/>
      <c r="R49" s="100">
        <f>+'Malla de Trabajo'!AG74</f>
        <v>0</v>
      </c>
      <c r="S49" s="100"/>
      <c r="T49" s="13"/>
      <c r="U49" s="13"/>
      <c r="V49" s="13"/>
      <c r="W49" s="13"/>
      <c r="X49" s="59" t="s">
        <v>41</v>
      </c>
      <c r="Y49" s="105"/>
      <c r="Z49" s="105"/>
      <c r="AA49" s="13"/>
      <c r="AB49" s="13"/>
      <c r="AC49" s="13"/>
      <c r="AF49" s="13"/>
      <c r="AG49" s="13"/>
      <c r="AH49" s="13"/>
      <c r="AI49" s="13"/>
      <c r="AN49" s="1"/>
      <c r="AP49" s="4"/>
      <c r="AQ49" s="4"/>
    </row>
    <row r="50" spans="1:43" ht="15.7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55" t="s">
        <v>44</v>
      </c>
      <c r="Y50" s="98">
        <f>SUM(Y48,Y49)</f>
        <v>0</v>
      </c>
      <c r="Z50" s="98"/>
      <c r="AA50" s="13"/>
      <c r="AB50" s="13"/>
      <c r="AC50" s="13"/>
      <c r="AF50" s="13"/>
      <c r="AG50" s="13"/>
      <c r="AH50" s="13"/>
      <c r="AI50" s="13"/>
      <c r="AN50" s="1"/>
      <c r="AP50" s="4"/>
      <c r="AQ50" s="4"/>
    </row>
    <row r="51" spans="1:43" ht="15.7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04" t="s">
        <v>84</v>
      </c>
      <c r="Y51" s="104"/>
      <c r="Z51" s="104"/>
      <c r="AA51" s="13"/>
      <c r="AB51" s="13"/>
      <c r="AC51" s="13"/>
      <c r="AF51" s="13"/>
      <c r="AG51" s="13"/>
      <c r="AH51" s="13"/>
      <c r="AI51" s="13"/>
      <c r="AN51" s="1"/>
      <c r="AP51" s="4"/>
      <c r="AQ51" s="4"/>
    </row>
    <row r="52" spans="1:43" ht="15.75" customHeight="1" x14ac:dyDescent="0.25">
      <c r="A52" s="13"/>
      <c r="B52" s="13"/>
      <c r="C52" s="27" t="s">
        <v>4</v>
      </c>
      <c r="D52" s="27" t="s">
        <v>5</v>
      </c>
      <c r="E52" s="13"/>
      <c r="F52" s="27" t="s">
        <v>4</v>
      </c>
      <c r="G52" s="27" t="s">
        <v>5</v>
      </c>
      <c r="H52" s="13"/>
      <c r="I52" s="27" t="s">
        <v>4</v>
      </c>
      <c r="J52" s="27" t="s">
        <v>5</v>
      </c>
      <c r="K52" s="13"/>
      <c r="L52" s="27" t="s">
        <v>4</v>
      </c>
      <c r="M52" s="27" t="s">
        <v>5</v>
      </c>
      <c r="N52" s="13"/>
      <c r="O52" s="27" t="s">
        <v>4</v>
      </c>
      <c r="P52" s="27" t="s">
        <v>5</v>
      </c>
      <c r="Q52" s="13"/>
      <c r="R52" s="13"/>
      <c r="S52" s="13"/>
      <c r="T52" s="13"/>
      <c r="U52" s="13"/>
      <c r="V52" s="13"/>
      <c r="W52" s="13"/>
      <c r="X52" s="59" t="s">
        <v>42</v>
      </c>
      <c r="Y52" s="105"/>
      <c r="Z52" s="105"/>
      <c r="AA52" s="13"/>
      <c r="AB52" s="13"/>
      <c r="AC52" s="13"/>
      <c r="AF52" s="13"/>
      <c r="AG52" s="13"/>
      <c r="AH52" s="13"/>
      <c r="AI52" s="13"/>
      <c r="AN52" s="1"/>
      <c r="AP52" s="4"/>
      <c r="AQ52" s="4"/>
    </row>
    <row r="53" spans="1:43" ht="15.75" customHeight="1" x14ac:dyDescent="0.25">
      <c r="A53" s="13"/>
      <c r="B53" s="13"/>
      <c r="C53" s="27">
        <f>+'Malla de Trabajo'!C77</f>
        <v>0</v>
      </c>
      <c r="D53" s="27">
        <f>+'Malla de Trabajo'!D77</f>
        <v>0</v>
      </c>
      <c r="E53" s="13"/>
      <c r="F53" s="27">
        <f>+'Malla de Trabajo'!I77</f>
        <v>5</v>
      </c>
      <c r="G53" s="27">
        <f>+'Malla de Trabajo'!J77</f>
        <v>240</v>
      </c>
      <c r="H53" s="13"/>
      <c r="I53" s="27">
        <f>+'Malla de Trabajo'!O77</f>
        <v>2</v>
      </c>
      <c r="J53" s="27">
        <f>+'Malla de Trabajo'!P77</f>
        <v>96</v>
      </c>
      <c r="K53" s="13"/>
      <c r="L53" s="27">
        <f>+'Malla de Trabajo'!U77</f>
        <v>0</v>
      </c>
      <c r="M53" s="27">
        <f>+'Malla de Trabajo'!V77</f>
        <v>0</v>
      </c>
      <c r="N53" s="13"/>
      <c r="O53" s="27">
        <f>+'Malla de Trabajo'!AA77</f>
        <v>5</v>
      </c>
      <c r="P53" s="27">
        <f>+'Malla de Trabajo'!AB77</f>
        <v>240</v>
      </c>
      <c r="Q53" s="13"/>
      <c r="R53" s="13"/>
      <c r="S53" s="13"/>
      <c r="T53" s="13"/>
      <c r="U53" s="13"/>
      <c r="V53" s="13"/>
      <c r="W53" s="13"/>
      <c r="X53" s="59" t="s">
        <v>41</v>
      </c>
      <c r="Y53" s="105"/>
      <c r="Z53" s="105"/>
      <c r="AA53" s="13"/>
      <c r="AB53" s="13"/>
      <c r="AC53" s="13"/>
      <c r="AF53" s="13"/>
      <c r="AG53" s="13"/>
      <c r="AH53" s="13"/>
      <c r="AI53" s="13"/>
      <c r="AN53" s="1"/>
      <c r="AP53" s="4"/>
      <c r="AQ53" s="4"/>
    </row>
    <row r="54" spans="1:43" ht="36" customHeight="1" x14ac:dyDescent="0.25">
      <c r="A54" s="51">
        <v>9</v>
      </c>
      <c r="B54" s="13"/>
      <c r="C54" s="99" t="str">
        <f>+'Malla de Trabajo'!C82</f>
        <v>Asignatura avanzada de itinerario</v>
      </c>
      <c r="D54" s="99"/>
      <c r="E54" s="79"/>
      <c r="F54" s="99" t="str">
        <f>+'Malla de Trabajo'!I82</f>
        <v>Prácticas Laborales</v>
      </c>
      <c r="G54" s="99"/>
      <c r="H54" s="79"/>
      <c r="I54" s="99" t="str">
        <f>+'Malla de Trabajo'!O82</f>
        <v>Prácticas de Servicio Comunitario</v>
      </c>
      <c r="J54" s="99"/>
      <c r="K54" s="79"/>
      <c r="L54" s="99">
        <f>+'Malla de Trabajo'!U82</f>
        <v>0</v>
      </c>
      <c r="M54" s="99"/>
      <c r="N54" s="79"/>
      <c r="O54" s="99" t="str">
        <f>+'Malla de Trabajo'!AA82</f>
        <v>Trabajo de Integración Curricular/Examen de Carácter Complexivo</v>
      </c>
      <c r="P54" s="99"/>
      <c r="Q54" s="13"/>
      <c r="R54" s="13"/>
      <c r="S54" s="13"/>
      <c r="T54" s="13"/>
      <c r="U54" s="49">
        <f>+'Malla de Trabajo'!AZ77</f>
        <v>12</v>
      </c>
      <c r="V54" s="49">
        <f>+'Malla de Trabajo'!BA77</f>
        <v>576</v>
      </c>
      <c r="W54" s="13"/>
      <c r="X54" s="55" t="s">
        <v>40</v>
      </c>
      <c r="Y54" s="98">
        <f>SUM(Y52,Y53)</f>
        <v>0</v>
      </c>
      <c r="Z54" s="98"/>
      <c r="AA54" s="13"/>
      <c r="AB54" s="13"/>
      <c r="AC54" s="13"/>
      <c r="AF54" s="13"/>
      <c r="AG54" s="13"/>
      <c r="AH54" s="13"/>
      <c r="AI54" s="13"/>
      <c r="AN54" s="1"/>
      <c r="AP54" s="4"/>
      <c r="AQ54" s="4"/>
    </row>
    <row r="55" spans="1:43" ht="15.75" customHeight="1" x14ac:dyDescent="0.25">
      <c r="A55" s="13"/>
      <c r="B55" s="13"/>
      <c r="C55" s="100">
        <f>+'Malla de Trabajo'!C83</f>
        <v>0</v>
      </c>
      <c r="D55" s="100"/>
      <c r="E55" s="13"/>
      <c r="F55" s="100" t="str">
        <f>+'Malla de Trabajo'!I83</f>
        <v>PRLD105</v>
      </c>
      <c r="G55" s="100"/>
      <c r="H55" s="13"/>
      <c r="I55" s="100" t="str">
        <f>+'Malla de Trabajo'!O83</f>
        <v>PSCD202</v>
      </c>
      <c r="J55" s="100"/>
      <c r="K55" s="13"/>
      <c r="L55" s="100">
        <f>+'Malla de Trabajo'!U83</f>
        <v>0</v>
      </c>
      <c r="M55" s="100"/>
      <c r="N55" s="13"/>
      <c r="O55" s="103" t="str">
        <f>+'Malla de Trabajo'!AA83</f>
        <v>TITD201</v>
      </c>
      <c r="P55" s="103"/>
      <c r="Q55" s="13"/>
      <c r="R55" s="13"/>
      <c r="S55" s="13"/>
      <c r="T55" s="13"/>
      <c r="U55" s="13"/>
      <c r="V55" s="13"/>
      <c r="W55" s="13"/>
      <c r="Z55" s="13"/>
      <c r="AA55" s="13"/>
      <c r="AB55" s="13"/>
      <c r="AC55" s="13"/>
      <c r="AF55" s="13"/>
      <c r="AG55" s="13"/>
      <c r="AH55" s="13"/>
      <c r="AI55" s="13"/>
      <c r="AN55" s="1"/>
      <c r="AP55" s="4"/>
      <c r="AQ55" s="4"/>
    </row>
    <row r="56" spans="1:43" ht="15.7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Z56" s="13"/>
      <c r="AA56" s="13"/>
      <c r="AB56" s="13"/>
      <c r="AC56" s="13"/>
      <c r="AF56" s="13"/>
      <c r="AG56" s="13"/>
      <c r="AH56" s="13"/>
      <c r="AI56" s="13"/>
      <c r="AN56" s="1"/>
      <c r="AP56" s="4"/>
      <c r="AQ56" s="4"/>
    </row>
    <row r="57" spans="1:43" ht="15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87"/>
      <c r="S57" s="98" t="s">
        <v>7</v>
      </c>
      <c r="T57" s="98"/>
      <c r="U57" s="86">
        <f>SUM(U6+U12+U18+U24+U30+U36+U42+U48+U54)</f>
        <v>46</v>
      </c>
      <c r="V57" s="56">
        <f>SUM(V6+V12+V18+V24+V30+V36+V42+V48+V54)</f>
        <v>2208</v>
      </c>
      <c r="W57" s="13"/>
      <c r="Z57" s="13"/>
      <c r="AA57" s="13"/>
      <c r="AB57" s="13"/>
      <c r="AC57" s="13"/>
      <c r="AF57" s="13"/>
      <c r="AG57" s="13"/>
      <c r="AH57" s="13"/>
      <c r="AI57" s="13"/>
      <c r="AN57" s="1"/>
      <c r="AP57" s="4"/>
      <c r="AQ57" s="4"/>
    </row>
    <row r="58" spans="1:43" ht="15.7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Z58" s="13"/>
      <c r="AA58" s="13"/>
      <c r="AB58" s="13"/>
      <c r="AC58" s="13"/>
      <c r="AF58" s="13"/>
      <c r="AG58" s="13"/>
      <c r="AH58" s="13"/>
      <c r="AI58" s="13"/>
      <c r="AN58" s="1"/>
      <c r="AP58" s="4"/>
      <c r="AQ58" s="4"/>
    </row>
  </sheetData>
  <mergeCells count="130">
    <mergeCell ref="X47:Z47"/>
    <mergeCell ref="Y48:Z48"/>
    <mergeCell ref="Y49:Z49"/>
    <mergeCell ref="Y50:Z50"/>
    <mergeCell ref="X51:Z51"/>
    <mergeCell ref="Y52:Z52"/>
    <mergeCell ref="Y53:Z53"/>
    <mergeCell ref="Y54:Z54"/>
    <mergeCell ref="X3:Z3"/>
    <mergeCell ref="Y36:Z36"/>
    <mergeCell ref="Y37:Z37"/>
    <mergeCell ref="Y38:Z38"/>
    <mergeCell ref="Y39:Z39"/>
    <mergeCell ref="Y42:Z42"/>
    <mergeCell ref="X43:Z43"/>
    <mergeCell ref="Y44:Z44"/>
    <mergeCell ref="Y45:Z45"/>
    <mergeCell ref="Y46:Z46"/>
    <mergeCell ref="Y30:Z30"/>
    <mergeCell ref="Y32:Z32"/>
    <mergeCell ref="Y33:Z33"/>
    <mergeCell ref="Y34:Z34"/>
    <mergeCell ref="Y35:Z35"/>
    <mergeCell ref="O54:P54"/>
    <mergeCell ref="O55:P55"/>
    <mergeCell ref="L54:M54"/>
    <mergeCell ref="L55:M55"/>
    <mergeCell ref="O36:P36"/>
    <mergeCell ref="O31:P31"/>
    <mergeCell ref="R43:S43"/>
    <mergeCell ref="O48:P48"/>
    <mergeCell ref="O49:P49"/>
    <mergeCell ref="R48:S48"/>
    <mergeCell ref="R42:S42"/>
    <mergeCell ref="C49:D49"/>
    <mergeCell ref="F48:G48"/>
    <mergeCell ref="F49:G49"/>
    <mergeCell ref="I48:J48"/>
    <mergeCell ref="I49:J49"/>
    <mergeCell ref="R49:S49"/>
    <mergeCell ref="R24:S24"/>
    <mergeCell ref="R25:S25"/>
    <mergeCell ref="O24:P24"/>
    <mergeCell ref="O25:P25"/>
    <mergeCell ref="O37:P37"/>
    <mergeCell ref="R36:S36"/>
    <mergeCell ref="R37:S37"/>
    <mergeCell ref="O43:P43"/>
    <mergeCell ref="R30:S30"/>
    <mergeCell ref="R31:S31"/>
    <mergeCell ref="I42:J42"/>
    <mergeCell ref="L42:M42"/>
    <mergeCell ref="O42:P42"/>
    <mergeCell ref="L30:M30"/>
    <mergeCell ref="L31:M31"/>
    <mergeCell ref="O30:P30"/>
    <mergeCell ref="C36:D36"/>
    <mergeCell ref="C37:D37"/>
    <mergeCell ref="R18:S18"/>
    <mergeCell ref="R19:S19"/>
    <mergeCell ref="R7:S7"/>
    <mergeCell ref="R6:S6"/>
    <mergeCell ref="C7:D7"/>
    <mergeCell ref="I7:J7"/>
    <mergeCell ref="L7:M7"/>
    <mergeCell ref="O7:P7"/>
    <mergeCell ref="F13:G13"/>
    <mergeCell ref="F7:G7"/>
    <mergeCell ref="C12:D12"/>
    <mergeCell ref="C13:D13"/>
    <mergeCell ref="F12:G12"/>
    <mergeCell ref="I12:J12"/>
    <mergeCell ref="I13:J13"/>
    <mergeCell ref="L12:M12"/>
    <mergeCell ref="R12:S12"/>
    <mergeCell ref="R13:S13"/>
    <mergeCell ref="O6:P6"/>
    <mergeCell ref="O12:P12"/>
    <mergeCell ref="O13:P13"/>
    <mergeCell ref="L13:M13"/>
    <mergeCell ref="C6:D6"/>
    <mergeCell ref="F6:G6"/>
    <mergeCell ref="I6:J6"/>
    <mergeCell ref="L6:M6"/>
    <mergeCell ref="I19:J19"/>
    <mergeCell ref="L18:M18"/>
    <mergeCell ref="L19:M19"/>
    <mergeCell ref="O18:P18"/>
    <mergeCell ref="C18:D18"/>
    <mergeCell ref="C19:D19"/>
    <mergeCell ref="F18:G18"/>
    <mergeCell ref="F19:G19"/>
    <mergeCell ref="I18:J18"/>
    <mergeCell ref="O19:P19"/>
    <mergeCell ref="F36:G36"/>
    <mergeCell ref="F37:G37"/>
    <mergeCell ref="I36:J36"/>
    <mergeCell ref="I37:J37"/>
    <mergeCell ref="C43:D43"/>
    <mergeCell ref="F43:G43"/>
    <mergeCell ref="I43:J43"/>
    <mergeCell ref="L43:M43"/>
    <mergeCell ref="C42:D42"/>
    <mergeCell ref="F42:G42"/>
    <mergeCell ref="L36:M36"/>
    <mergeCell ref="L37:M37"/>
    <mergeCell ref="S57:T57"/>
    <mergeCell ref="C24:D24"/>
    <mergeCell ref="C25:D25"/>
    <mergeCell ref="F24:G24"/>
    <mergeCell ref="F25:G25"/>
    <mergeCell ref="I24:J24"/>
    <mergeCell ref="I25:J25"/>
    <mergeCell ref="L24:M24"/>
    <mergeCell ref="L25:M25"/>
    <mergeCell ref="C30:D30"/>
    <mergeCell ref="C31:D31"/>
    <mergeCell ref="F30:G30"/>
    <mergeCell ref="F31:G31"/>
    <mergeCell ref="I30:J30"/>
    <mergeCell ref="I31:J31"/>
    <mergeCell ref="C54:D54"/>
    <mergeCell ref="C55:D55"/>
    <mergeCell ref="F54:G54"/>
    <mergeCell ref="F55:G55"/>
    <mergeCell ref="I54:J54"/>
    <mergeCell ref="I55:J55"/>
    <mergeCell ref="L48:M48"/>
    <mergeCell ref="L49:M49"/>
    <mergeCell ref="C48:D48"/>
  </mergeCells>
  <printOptions horizontalCentered="1"/>
  <pageMargins left="0" right="3.937007874015748E-2" top="0.78740157480314965" bottom="0" header="0.31496062992125984" footer="0.31496062992125984"/>
  <pageSetup paperSize="9" scale="49" orientation="landscape" r:id="rId1"/>
  <headerFooter>
    <oddHeader>&amp;L&amp;G&amp;C&amp;"-,Negrita"&amp;20FACULTAD DE ...&amp;"-,Normal"
MALLA CURRICULAR DE LA CARRERA EN ...
PENSUM: ...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85"/>
  <sheetViews>
    <sheetView tabSelected="1" topLeftCell="AF1" zoomScaleNormal="100" workbookViewId="0">
      <selection activeCell="BR25" sqref="BR25"/>
    </sheetView>
  </sheetViews>
  <sheetFormatPr baseColWidth="10" defaultColWidth="11.42578125" defaultRowHeight="11.25" x14ac:dyDescent="0.2"/>
  <cols>
    <col min="1" max="1" width="2.85546875" style="39" bestFit="1" customWidth="1"/>
    <col min="2" max="2" width="2.28515625" style="34" customWidth="1"/>
    <col min="3" max="3" width="6.7109375" style="34" bestFit="1" customWidth="1"/>
    <col min="4" max="4" width="5" style="34" bestFit="1" customWidth="1"/>
    <col min="5" max="5" width="6.42578125" style="34" bestFit="1" customWidth="1"/>
    <col min="6" max="6" width="2.7109375" style="34" bestFit="1" customWidth="1"/>
    <col min="7" max="7" width="4" style="34" bestFit="1" customWidth="1"/>
    <col min="8" max="8" width="2.140625" style="34" customWidth="1"/>
    <col min="9" max="9" width="6.7109375" style="34" bestFit="1" customWidth="1"/>
    <col min="10" max="10" width="5" style="34" bestFit="1" customWidth="1"/>
    <col min="11" max="11" width="6.42578125" style="34" bestFit="1" customWidth="1"/>
    <col min="12" max="12" width="2.7109375" style="34" bestFit="1" customWidth="1"/>
    <col min="13" max="13" width="3.5703125" style="34" bestFit="1" customWidth="1"/>
    <col min="14" max="14" width="2.28515625" style="34" customWidth="1"/>
    <col min="15" max="15" width="6.7109375" style="34" bestFit="1" customWidth="1"/>
    <col min="16" max="16" width="5" style="34" bestFit="1" customWidth="1"/>
    <col min="17" max="17" width="6.42578125" style="34" bestFit="1" customWidth="1"/>
    <col min="18" max="18" width="2.7109375" style="34" bestFit="1" customWidth="1"/>
    <col min="19" max="19" width="3.5703125" style="34" bestFit="1" customWidth="1"/>
    <col min="20" max="20" width="2.28515625" style="34" customWidth="1"/>
    <col min="21" max="21" width="6.7109375" style="34" bestFit="1" customWidth="1"/>
    <col min="22" max="22" width="5" style="34" bestFit="1" customWidth="1"/>
    <col min="23" max="23" width="6.42578125" style="34" bestFit="1" customWidth="1"/>
    <col min="24" max="24" width="2.7109375" style="34" bestFit="1" customWidth="1"/>
    <col min="25" max="25" width="3.5703125" style="34" bestFit="1" customWidth="1"/>
    <col min="26" max="26" width="2.140625" style="34" customWidth="1"/>
    <col min="27" max="27" width="6.7109375" style="34" bestFit="1" customWidth="1"/>
    <col min="28" max="28" width="5" style="34" bestFit="1" customWidth="1"/>
    <col min="29" max="29" width="6.42578125" style="34" bestFit="1" customWidth="1"/>
    <col min="30" max="30" width="2.7109375" style="34" bestFit="1" customWidth="1"/>
    <col min="31" max="31" width="3.5703125" style="34" bestFit="1" customWidth="1"/>
    <col min="32" max="32" width="2.140625" style="34" customWidth="1"/>
    <col min="33" max="33" width="6.7109375" style="34" bestFit="1" customWidth="1"/>
    <col min="34" max="34" width="5" style="34" bestFit="1" customWidth="1"/>
    <col min="35" max="35" width="6.42578125" style="34" bestFit="1" customWidth="1"/>
    <col min="36" max="36" width="2.7109375" style="34" bestFit="1" customWidth="1"/>
    <col min="37" max="37" width="3.5703125" style="34" bestFit="1" customWidth="1"/>
    <col min="38" max="38" width="3.5703125" style="34" customWidth="1"/>
    <col min="39" max="39" width="7.42578125" style="34" customWidth="1"/>
    <col min="40" max="40" width="5.5703125" style="34" customWidth="1"/>
    <col min="41" max="41" width="6.7109375" style="34" customWidth="1"/>
    <col min="42" max="44" width="3.5703125" style="34" customWidth="1"/>
    <col min="45" max="45" width="6.85546875" style="34" customWidth="1"/>
    <col min="46" max="46" width="5.28515625" style="34" customWidth="1"/>
    <col min="47" max="47" width="7" style="34" customWidth="1"/>
    <col min="48" max="51" width="3.5703125" style="34" customWidth="1"/>
    <col min="52" max="52" width="7.28515625" style="34" bestFit="1" customWidth="1"/>
    <col min="53" max="53" width="6.5703125" style="34" customWidth="1"/>
    <col min="54" max="54" width="10.140625" style="34" customWidth="1"/>
    <col min="55" max="57" width="5.140625" style="34" bestFit="1" customWidth="1"/>
    <col min="58" max="58" width="14.7109375" style="34" customWidth="1"/>
    <col min="59" max="59" width="5" style="34" customWidth="1"/>
    <col min="60" max="60" width="4" style="34" bestFit="1" customWidth="1"/>
    <col min="61" max="62" width="5.140625" style="34" bestFit="1" customWidth="1"/>
    <col min="63" max="64" width="5.140625" style="34" customWidth="1"/>
    <col min="65" max="65" width="2.5703125" style="34" customWidth="1"/>
    <col min="66" max="68" width="11.42578125" style="34"/>
    <col min="69" max="69" width="13.5703125" style="34" customWidth="1"/>
    <col min="70" max="70" width="6" style="34" bestFit="1" customWidth="1"/>
    <col min="71" max="71" width="4.85546875" style="34" bestFit="1" customWidth="1"/>
    <col min="72" max="73" width="6.5703125" style="34" bestFit="1" customWidth="1"/>
    <col min="74" max="74" width="6.7109375" style="34" bestFit="1" customWidth="1"/>
    <col min="75" max="75" width="2.7109375" style="34" customWidth="1"/>
    <col min="76" max="77" width="14.85546875" style="34" customWidth="1"/>
    <col min="78" max="16384" width="11.42578125" style="34"/>
  </cols>
  <sheetData>
    <row r="2" spans="1:77" ht="26.25" customHeight="1" x14ac:dyDescent="0.2">
      <c r="A2" s="36" t="s">
        <v>20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AM2" s="119" t="s">
        <v>48</v>
      </c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Z2" s="172" t="s">
        <v>34</v>
      </c>
      <c r="BA2" s="172"/>
      <c r="BB2" s="172"/>
      <c r="BC2" s="172"/>
      <c r="BD2" s="172"/>
      <c r="BE2" s="172"/>
      <c r="BH2" s="169" t="s">
        <v>54</v>
      </c>
      <c r="BI2" s="170"/>
      <c r="BJ2" s="171"/>
      <c r="BK2" s="73"/>
      <c r="BL2" s="73"/>
      <c r="BN2" s="165" t="s">
        <v>130</v>
      </c>
      <c r="BO2" s="165"/>
      <c r="BP2" s="165"/>
      <c r="BQ2" s="165"/>
      <c r="BR2" s="165"/>
      <c r="BS2" s="165"/>
      <c r="BT2" s="165"/>
      <c r="BU2" s="165"/>
      <c r="BV2" s="165"/>
    </row>
    <row r="3" spans="1:77" x14ac:dyDescent="0.2">
      <c r="A3" s="38"/>
      <c r="B3" s="3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77" ht="23.25" thickBot="1" x14ac:dyDescent="0.25">
      <c r="A4" s="39">
        <v>1</v>
      </c>
      <c r="C4" s="42" t="s">
        <v>18</v>
      </c>
      <c r="D4" s="42" t="s">
        <v>0</v>
      </c>
      <c r="E4" s="42" t="s">
        <v>19</v>
      </c>
      <c r="F4" s="42" t="s">
        <v>11</v>
      </c>
      <c r="G4" s="42" t="s">
        <v>12</v>
      </c>
      <c r="I4" s="42" t="s">
        <v>18</v>
      </c>
      <c r="J4" s="42" t="s">
        <v>0</v>
      </c>
      <c r="K4" s="42" t="s">
        <v>19</v>
      </c>
      <c r="L4" s="42" t="s">
        <v>11</v>
      </c>
      <c r="M4" s="42" t="s">
        <v>12</v>
      </c>
      <c r="O4" s="42" t="s">
        <v>18</v>
      </c>
      <c r="P4" s="42" t="s">
        <v>0</v>
      </c>
      <c r="Q4" s="42" t="s">
        <v>19</v>
      </c>
      <c r="R4" s="42" t="s">
        <v>11</v>
      </c>
      <c r="S4" s="42" t="s">
        <v>12</v>
      </c>
      <c r="U4" s="42" t="s">
        <v>18</v>
      </c>
      <c r="V4" s="42" t="s">
        <v>0</v>
      </c>
      <c r="W4" s="42" t="s">
        <v>19</v>
      </c>
      <c r="X4" s="42" t="s">
        <v>11</v>
      </c>
      <c r="Y4" s="42" t="s">
        <v>12</v>
      </c>
      <c r="AA4" s="42" t="s">
        <v>18</v>
      </c>
      <c r="AB4" s="42" t="s">
        <v>0</v>
      </c>
      <c r="AC4" s="42" t="s">
        <v>19</v>
      </c>
      <c r="AD4" s="42" t="s">
        <v>11</v>
      </c>
      <c r="AE4" s="42" t="s">
        <v>12</v>
      </c>
      <c r="AG4" s="42" t="s">
        <v>18</v>
      </c>
      <c r="AH4" s="42" t="s">
        <v>0</v>
      </c>
      <c r="AI4" s="42" t="s">
        <v>19</v>
      </c>
      <c r="AJ4" s="42" t="s">
        <v>11</v>
      </c>
      <c r="AK4" s="42" t="s">
        <v>12</v>
      </c>
      <c r="AL4" s="70"/>
      <c r="AM4" s="42" t="s">
        <v>18</v>
      </c>
      <c r="AN4" s="42" t="s">
        <v>0</v>
      </c>
      <c r="AO4" s="42" t="s">
        <v>19</v>
      </c>
      <c r="AP4" s="42" t="s">
        <v>11</v>
      </c>
      <c r="AQ4" s="42" t="s">
        <v>12</v>
      </c>
      <c r="AS4" s="42" t="s">
        <v>18</v>
      </c>
      <c r="AT4" s="42" t="s">
        <v>0</v>
      </c>
      <c r="AU4" s="42" t="s">
        <v>19</v>
      </c>
      <c r="AV4" s="42" t="s">
        <v>11</v>
      </c>
      <c r="AW4" s="42" t="s">
        <v>12</v>
      </c>
      <c r="AX4" s="70"/>
      <c r="AY4" s="70"/>
      <c r="AZ4" s="35" t="s">
        <v>23</v>
      </c>
      <c r="BA4" s="35" t="s">
        <v>24</v>
      </c>
      <c r="BB4" s="52" t="s">
        <v>22</v>
      </c>
      <c r="BC4" s="46" t="s">
        <v>11</v>
      </c>
      <c r="BD4" s="46" t="s">
        <v>12</v>
      </c>
      <c r="BE4" s="46" t="s">
        <v>26</v>
      </c>
      <c r="BH4" s="46" t="s">
        <v>11</v>
      </c>
      <c r="BI4" s="46" t="s">
        <v>12</v>
      </c>
      <c r="BJ4" s="46" t="s">
        <v>26</v>
      </c>
      <c r="BK4" s="74"/>
      <c r="BL4" s="46" t="s">
        <v>61</v>
      </c>
      <c r="BN4" s="166" t="s">
        <v>27</v>
      </c>
      <c r="BO4" s="167"/>
      <c r="BP4" s="167"/>
      <c r="BQ4" s="168"/>
      <c r="BR4" s="46" t="s">
        <v>11</v>
      </c>
      <c r="BS4" s="46" t="s">
        <v>12</v>
      </c>
      <c r="BT4" s="52" t="s">
        <v>0</v>
      </c>
      <c r="BU4" s="52" t="s">
        <v>125</v>
      </c>
      <c r="BV4" s="46" t="s">
        <v>47</v>
      </c>
    </row>
    <row r="5" spans="1:77" ht="15.75" customHeight="1" x14ac:dyDescent="0.2">
      <c r="C5" s="109">
        <v>5</v>
      </c>
      <c r="D5" s="109">
        <f>C5*48</f>
        <v>240</v>
      </c>
      <c r="E5" s="29" t="s">
        <v>13</v>
      </c>
      <c r="F5" s="29">
        <v>6</v>
      </c>
      <c r="G5" s="29">
        <f>F5*16</f>
        <v>96</v>
      </c>
      <c r="I5" s="109">
        <v>4</v>
      </c>
      <c r="J5" s="109">
        <f>I5*48</f>
        <v>192</v>
      </c>
      <c r="K5" s="29" t="s">
        <v>13</v>
      </c>
      <c r="L5" s="29">
        <v>5</v>
      </c>
      <c r="M5" s="29">
        <f>L5*16</f>
        <v>80</v>
      </c>
      <c r="O5" s="109">
        <v>3</v>
      </c>
      <c r="P5" s="109">
        <f>O5*48</f>
        <v>144</v>
      </c>
      <c r="Q5" s="29" t="s">
        <v>13</v>
      </c>
      <c r="R5" s="29">
        <v>4</v>
      </c>
      <c r="S5" s="29">
        <f>R5*16</f>
        <v>64</v>
      </c>
      <c r="U5" s="109">
        <v>1</v>
      </c>
      <c r="V5" s="109">
        <f>U5*48</f>
        <v>48</v>
      </c>
      <c r="W5" s="29" t="s">
        <v>13</v>
      </c>
      <c r="X5" s="29">
        <v>1</v>
      </c>
      <c r="Y5" s="29">
        <f>X5*16</f>
        <v>16</v>
      </c>
      <c r="AA5" s="109">
        <v>1</v>
      </c>
      <c r="AB5" s="109">
        <f>AA5*48</f>
        <v>48</v>
      </c>
      <c r="AC5" s="29" t="s">
        <v>13</v>
      </c>
      <c r="AD5" s="29">
        <v>1</v>
      </c>
      <c r="AE5" s="29">
        <f>AD5*16</f>
        <v>16</v>
      </c>
      <c r="AG5" s="109">
        <v>1</v>
      </c>
      <c r="AH5" s="109">
        <f>AG5*48</f>
        <v>48</v>
      </c>
      <c r="AI5" s="29" t="s">
        <v>13</v>
      </c>
      <c r="AJ5" s="29">
        <v>1</v>
      </c>
      <c r="AK5" s="29">
        <f>AJ5*16</f>
        <v>16</v>
      </c>
      <c r="AM5" s="109"/>
      <c r="AN5" s="109"/>
      <c r="AO5" s="29" t="s">
        <v>73</v>
      </c>
      <c r="AP5" s="29">
        <v>10</v>
      </c>
      <c r="AQ5" s="29">
        <f>AP5*8</f>
        <v>80</v>
      </c>
      <c r="AS5" s="109"/>
      <c r="AT5" s="109"/>
      <c r="AU5" s="29" t="s">
        <v>13</v>
      </c>
      <c r="AV5" s="29">
        <v>2</v>
      </c>
      <c r="AW5" s="29">
        <f>AV5*16</f>
        <v>32</v>
      </c>
      <c r="AZ5" s="120">
        <f>C5+I5+O5+U5+AA5+AG5</f>
        <v>15</v>
      </c>
      <c r="BA5" s="120">
        <f>D5+J5+P5+V5+AB5+AH5</f>
        <v>720</v>
      </c>
      <c r="BB5" s="29" t="s">
        <v>13</v>
      </c>
      <c r="BC5" s="30">
        <f t="shared" ref="BC5:BD8" si="0">F5+L5+R5+X5+AD5+AJ5</f>
        <v>18</v>
      </c>
      <c r="BD5" s="30">
        <f t="shared" si="0"/>
        <v>288</v>
      </c>
      <c r="BE5" s="154">
        <f>BC5+BC6</f>
        <v>18</v>
      </c>
      <c r="BF5" s="54" t="s">
        <v>33</v>
      </c>
      <c r="BH5" s="30">
        <f t="shared" ref="BH5:BI8" si="1">AP5+AV5</f>
        <v>12</v>
      </c>
      <c r="BI5" s="30">
        <f t="shared" si="1"/>
        <v>112</v>
      </c>
      <c r="BJ5" s="53">
        <f>BH5+BH6</f>
        <v>22</v>
      </c>
      <c r="BK5" s="74"/>
      <c r="BL5" s="76">
        <f>BE5+BJ5</f>
        <v>40</v>
      </c>
      <c r="BN5" s="129" t="s">
        <v>28</v>
      </c>
      <c r="BO5" s="130"/>
      <c r="BP5" s="130"/>
      <c r="BQ5" s="131"/>
      <c r="BR5" s="30">
        <f t="shared" ref="BR5:BS8" si="2">BC5+BC14+BC23+BC32+BC41+BC50+BC59+BC68+BC77</f>
        <v>43</v>
      </c>
      <c r="BS5" s="30">
        <f t="shared" si="2"/>
        <v>688</v>
      </c>
      <c r="BT5" s="30">
        <f>(BD5+BD14+BD23+BD32+BD41+BD50+BD59+BD68+BD77)-AE77</f>
        <v>640</v>
      </c>
      <c r="BU5" s="93">
        <f>BT5/48</f>
        <v>13.333333333333334</v>
      </c>
      <c r="BV5" s="165">
        <f>(BT5+BT6+BT7+BT8)/(BT5+BT6)</f>
        <v>2.5499999999999998</v>
      </c>
      <c r="BX5" s="156" t="s">
        <v>128</v>
      </c>
      <c r="BY5" s="157"/>
    </row>
    <row r="6" spans="1:77" ht="15.75" customHeight="1" x14ac:dyDescent="0.2">
      <c r="C6" s="109"/>
      <c r="D6" s="109"/>
      <c r="E6" s="29" t="s">
        <v>14</v>
      </c>
      <c r="F6" s="29">
        <v>0</v>
      </c>
      <c r="G6" s="29">
        <f>F6*16</f>
        <v>0</v>
      </c>
      <c r="I6" s="109"/>
      <c r="J6" s="109"/>
      <c r="K6" s="29" t="s">
        <v>14</v>
      </c>
      <c r="L6" s="29">
        <v>0</v>
      </c>
      <c r="M6" s="29">
        <f>L6*16</f>
        <v>0</v>
      </c>
      <c r="O6" s="109"/>
      <c r="P6" s="109"/>
      <c r="Q6" s="29" t="s">
        <v>14</v>
      </c>
      <c r="R6" s="29">
        <v>0</v>
      </c>
      <c r="S6" s="29">
        <f>R6*16</f>
        <v>0</v>
      </c>
      <c r="U6" s="109"/>
      <c r="V6" s="109"/>
      <c r="W6" s="29" t="s">
        <v>14</v>
      </c>
      <c r="X6" s="29">
        <v>0</v>
      </c>
      <c r="Y6" s="29">
        <f>X6*16</f>
        <v>0</v>
      </c>
      <c r="AA6" s="109"/>
      <c r="AB6" s="109"/>
      <c r="AC6" s="29" t="s">
        <v>14</v>
      </c>
      <c r="AD6" s="29">
        <v>0</v>
      </c>
      <c r="AE6" s="29">
        <f>AD6*16</f>
        <v>0</v>
      </c>
      <c r="AG6" s="109"/>
      <c r="AH6" s="109"/>
      <c r="AI6" s="29" t="s">
        <v>14</v>
      </c>
      <c r="AJ6" s="29">
        <v>0</v>
      </c>
      <c r="AK6" s="29">
        <f>AJ6*16</f>
        <v>0</v>
      </c>
      <c r="AL6" s="70"/>
      <c r="AM6" s="109"/>
      <c r="AN6" s="109"/>
      <c r="AO6" s="29" t="s">
        <v>74</v>
      </c>
      <c r="AP6" s="29">
        <v>10</v>
      </c>
      <c r="AQ6" s="29">
        <f>AP6*8</f>
        <v>80</v>
      </c>
      <c r="AS6" s="109"/>
      <c r="AT6" s="109"/>
      <c r="AU6" s="29"/>
      <c r="AV6" s="29"/>
      <c r="AW6" s="29"/>
      <c r="AX6" s="70"/>
      <c r="AZ6" s="120"/>
      <c r="BA6" s="120"/>
      <c r="BB6" s="29" t="s">
        <v>14</v>
      </c>
      <c r="BC6" s="30">
        <f t="shared" si="0"/>
        <v>0</v>
      </c>
      <c r="BD6" s="30">
        <f t="shared" si="0"/>
        <v>0</v>
      </c>
      <c r="BE6" s="155"/>
      <c r="BH6" s="30">
        <f t="shared" si="1"/>
        <v>10</v>
      </c>
      <c r="BI6" s="30">
        <f t="shared" si="1"/>
        <v>80</v>
      </c>
      <c r="BJ6" s="47"/>
      <c r="BK6" s="74"/>
      <c r="BL6" s="75"/>
      <c r="BN6" s="129" t="s">
        <v>32</v>
      </c>
      <c r="BO6" s="130"/>
      <c r="BP6" s="130"/>
      <c r="BQ6" s="131"/>
      <c r="BR6" s="30">
        <f t="shared" si="2"/>
        <v>0</v>
      </c>
      <c r="BS6" s="30">
        <f t="shared" si="2"/>
        <v>0</v>
      </c>
      <c r="BT6" s="30">
        <f>(BD6+BD15+BD24+BD33+BD42+BD51+BD60+BD69+BD78)-AE78</f>
        <v>0</v>
      </c>
      <c r="BU6" s="93">
        <f t="shared" ref="BU6:BU7" si="3">BT6/48</f>
        <v>0</v>
      </c>
      <c r="BV6" s="165"/>
      <c r="BX6" s="158"/>
      <c r="BY6" s="159"/>
    </row>
    <row r="7" spans="1:77" ht="15.75" customHeight="1" x14ac:dyDescent="0.2">
      <c r="C7" s="109"/>
      <c r="D7" s="109"/>
      <c r="E7" s="31" t="s">
        <v>15</v>
      </c>
      <c r="F7" s="31">
        <v>0</v>
      </c>
      <c r="G7" s="31">
        <f>F7*16</f>
        <v>0</v>
      </c>
      <c r="I7" s="109"/>
      <c r="J7" s="109"/>
      <c r="K7" s="31" t="s">
        <v>15</v>
      </c>
      <c r="L7" s="31">
        <v>0</v>
      </c>
      <c r="M7" s="31">
        <f>L7*16</f>
        <v>0</v>
      </c>
      <c r="O7" s="109"/>
      <c r="P7" s="109"/>
      <c r="Q7" s="31" t="s">
        <v>15</v>
      </c>
      <c r="R7" s="31">
        <v>0</v>
      </c>
      <c r="S7" s="31">
        <f>R7*16</f>
        <v>0</v>
      </c>
      <c r="U7" s="109"/>
      <c r="V7" s="109"/>
      <c r="W7" s="31" t="s">
        <v>15</v>
      </c>
      <c r="X7" s="31">
        <v>0</v>
      </c>
      <c r="Y7" s="31">
        <f>X7*16</f>
        <v>0</v>
      </c>
      <c r="AA7" s="109"/>
      <c r="AB7" s="109"/>
      <c r="AC7" s="31" t="s">
        <v>15</v>
      </c>
      <c r="AD7" s="31">
        <v>0</v>
      </c>
      <c r="AE7" s="31">
        <f>AD7*16</f>
        <v>0</v>
      </c>
      <c r="AG7" s="109"/>
      <c r="AH7" s="109"/>
      <c r="AI7" s="31" t="s">
        <v>15</v>
      </c>
      <c r="AJ7" s="31">
        <v>1</v>
      </c>
      <c r="AK7" s="31">
        <f>AJ7*16</f>
        <v>16</v>
      </c>
      <c r="AM7" s="109"/>
      <c r="AN7" s="109"/>
      <c r="AO7" s="31"/>
      <c r="AP7" s="31"/>
      <c r="AQ7" s="31"/>
      <c r="AS7" s="109"/>
      <c r="AT7" s="109"/>
      <c r="AU7" s="31"/>
      <c r="AV7" s="31"/>
      <c r="AW7" s="31"/>
      <c r="AZ7" s="120"/>
      <c r="BA7" s="120"/>
      <c r="BB7" s="31" t="s">
        <v>15</v>
      </c>
      <c r="BC7" s="32">
        <f t="shared" si="0"/>
        <v>1</v>
      </c>
      <c r="BD7" s="32">
        <f t="shared" si="0"/>
        <v>16</v>
      </c>
      <c r="BE7" s="141">
        <f>BC7+BC8</f>
        <v>27</v>
      </c>
      <c r="BH7" s="32">
        <f t="shared" si="1"/>
        <v>0</v>
      </c>
      <c r="BI7" s="32">
        <f t="shared" si="1"/>
        <v>0</v>
      </c>
      <c r="BJ7" s="47"/>
      <c r="BK7" s="74"/>
      <c r="BL7" s="75"/>
      <c r="BN7" s="126" t="s">
        <v>30</v>
      </c>
      <c r="BO7" s="127"/>
      <c r="BP7" s="127"/>
      <c r="BQ7" s="128"/>
      <c r="BR7" s="32">
        <f t="shared" si="2"/>
        <v>7</v>
      </c>
      <c r="BS7" s="32">
        <f t="shared" si="2"/>
        <v>112</v>
      </c>
      <c r="BT7" s="32">
        <f>(BD7+BD16+BD25+BD34+BD43+BD52+BD61+BD70+BD79)-AE79</f>
        <v>112</v>
      </c>
      <c r="BU7" s="95">
        <f t="shared" si="3"/>
        <v>2.3333333333333335</v>
      </c>
      <c r="BV7" s="165"/>
      <c r="BX7" s="158"/>
      <c r="BY7" s="159"/>
    </row>
    <row r="8" spans="1:77" ht="12" thickBot="1" x14ac:dyDescent="0.25">
      <c r="C8" s="109"/>
      <c r="D8" s="109"/>
      <c r="E8" s="40" t="s">
        <v>16</v>
      </c>
      <c r="F8" s="40">
        <v>9</v>
      </c>
      <c r="G8" s="40">
        <f>F8*16</f>
        <v>144</v>
      </c>
      <c r="I8" s="109"/>
      <c r="J8" s="109"/>
      <c r="K8" s="40" t="s">
        <v>16</v>
      </c>
      <c r="L8" s="40">
        <v>7</v>
      </c>
      <c r="M8" s="40">
        <f>L8*16</f>
        <v>112</v>
      </c>
      <c r="O8" s="109"/>
      <c r="P8" s="109"/>
      <c r="Q8" s="40" t="s">
        <v>16</v>
      </c>
      <c r="R8" s="40">
        <v>5</v>
      </c>
      <c r="S8" s="40">
        <f>R8*16</f>
        <v>80</v>
      </c>
      <c r="U8" s="109"/>
      <c r="V8" s="109"/>
      <c r="W8" s="40" t="s">
        <v>16</v>
      </c>
      <c r="X8" s="40">
        <v>2</v>
      </c>
      <c r="Y8" s="40">
        <f>X8*16</f>
        <v>32</v>
      </c>
      <c r="AA8" s="109"/>
      <c r="AB8" s="109"/>
      <c r="AC8" s="40" t="s">
        <v>16</v>
      </c>
      <c r="AD8" s="40">
        <v>2</v>
      </c>
      <c r="AE8" s="40">
        <f>AD8*16</f>
        <v>32</v>
      </c>
      <c r="AG8" s="109"/>
      <c r="AH8" s="109"/>
      <c r="AI8" s="40" t="s">
        <v>16</v>
      </c>
      <c r="AJ8" s="40">
        <v>1</v>
      </c>
      <c r="AK8" s="40">
        <f>AJ8*16</f>
        <v>16</v>
      </c>
      <c r="AL8" s="70"/>
      <c r="AM8" s="109"/>
      <c r="AN8" s="109"/>
      <c r="AO8" s="40"/>
      <c r="AP8" s="40"/>
      <c r="AQ8" s="40"/>
      <c r="AS8" s="109"/>
      <c r="AT8" s="109"/>
      <c r="AU8" s="40"/>
      <c r="AV8" s="40"/>
      <c r="AW8" s="40"/>
      <c r="AX8" s="70"/>
      <c r="AZ8" s="120"/>
      <c r="BA8" s="120"/>
      <c r="BB8" s="40" t="s">
        <v>16</v>
      </c>
      <c r="BC8" s="41">
        <f t="shared" si="0"/>
        <v>26</v>
      </c>
      <c r="BD8" s="41">
        <f t="shared" si="0"/>
        <v>416</v>
      </c>
      <c r="BE8" s="142"/>
      <c r="BH8" s="41">
        <f t="shared" si="1"/>
        <v>0</v>
      </c>
      <c r="BI8" s="41">
        <f t="shared" si="1"/>
        <v>0</v>
      </c>
      <c r="BJ8" s="47">
        <f>BH7+BH8</f>
        <v>0</v>
      </c>
      <c r="BK8" s="74"/>
      <c r="BL8" s="75"/>
      <c r="BN8" s="122" t="s">
        <v>31</v>
      </c>
      <c r="BO8" s="122"/>
      <c r="BP8" s="122"/>
      <c r="BQ8" s="122"/>
      <c r="BR8" s="41">
        <f t="shared" si="2"/>
        <v>67</v>
      </c>
      <c r="BS8" s="41">
        <f t="shared" si="2"/>
        <v>1072</v>
      </c>
      <c r="BT8" s="41">
        <f>(BD8+BD17+BD26+BD35+BD44+BD53+BD62+BD71+BD80)-AE80</f>
        <v>880</v>
      </c>
      <c r="BU8" s="94">
        <f>BT8/48</f>
        <v>18.333333333333332</v>
      </c>
      <c r="BV8" s="165"/>
      <c r="BX8" s="160"/>
      <c r="BY8" s="161"/>
    </row>
    <row r="9" spans="1:77" ht="10.5" customHeight="1" x14ac:dyDescent="0.2">
      <c r="C9" s="109"/>
      <c r="D9" s="109"/>
      <c r="E9" s="43" t="s">
        <v>17</v>
      </c>
      <c r="F9" s="82">
        <f>SUM(F5:F8)</f>
        <v>15</v>
      </c>
      <c r="G9" s="83">
        <f>SUM(G5:G8)</f>
        <v>240</v>
      </c>
      <c r="I9" s="109"/>
      <c r="J9" s="109"/>
      <c r="K9" s="43" t="s">
        <v>17</v>
      </c>
      <c r="L9" s="82">
        <f>SUM(L5:L8)</f>
        <v>12</v>
      </c>
      <c r="M9" s="83">
        <f>SUM(M5:M8)</f>
        <v>192</v>
      </c>
      <c r="O9" s="109"/>
      <c r="P9" s="109"/>
      <c r="Q9" s="43" t="s">
        <v>17</v>
      </c>
      <c r="R9" s="82">
        <f>SUM(R5:R8)</f>
        <v>9</v>
      </c>
      <c r="S9" s="83">
        <f>SUM(S5:S8)</f>
        <v>144</v>
      </c>
      <c r="U9" s="109"/>
      <c r="V9" s="109"/>
      <c r="W9" s="43" t="s">
        <v>17</v>
      </c>
      <c r="X9" s="82">
        <f>SUM(X5:X8)</f>
        <v>3</v>
      </c>
      <c r="Y9" s="83">
        <f>SUM(Y5:Y8)</f>
        <v>48</v>
      </c>
      <c r="AA9" s="109"/>
      <c r="AB9" s="109"/>
      <c r="AC9" s="43" t="s">
        <v>17</v>
      </c>
      <c r="AD9" s="82">
        <f>SUM(AD5:AD8)</f>
        <v>3</v>
      </c>
      <c r="AE9" s="83">
        <f>SUM(AE5:AE8)</f>
        <v>48</v>
      </c>
      <c r="AG9" s="109"/>
      <c r="AH9" s="109"/>
      <c r="AI9" s="43" t="s">
        <v>17</v>
      </c>
      <c r="AJ9" s="82">
        <f>SUM(AJ5:AJ8)</f>
        <v>3</v>
      </c>
      <c r="AK9" s="83">
        <f>SUM(AK5:AK8)</f>
        <v>48</v>
      </c>
      <c r="AM9" s="109"/>
      <c r="AN9" s="109"/>
      <c r="AO9" s="43" t="s">
        <v>17</v>
      </c>
      <c r="AP9" s="43">
        <f>SUM(AP5:AP8)</f>
        <v>20</v>
      </c>
      <c r="AQ9" s="43">
        <f>SUM(AQ5:AQ8)</f>
        <v>160</v>
      </c>
      <c r="AS9" s="109"/>
      <c r="AT9" s="109"/>
      <c r="AU9" s="43" t="s">
        <v>17</v>
      </c>
      <c r="AV9" s="43">
        <f>SUM(AV5:AV8)</f>
        <v>2</v>
      </c>
      <c r="AW9" s="43">
        <f>SUM(AW5:AW8)</f>
        <v>32</v>
      </c>
      <c r="AZ9" s="44"/>
      <c r="BA9" s="44"/>
      <c r="BB9" s="48" t="s">
        <v>17</v>
      </c>
      <c r="BC9" s="47">
        <f>SUM(BC5:BC8)</f>
        <v>45</v>
      </c>
      <c r="BD9" s="47">
        <f>SUM(BD5:BD8)</f>
        <v>720</v>
      </c>
      <c r="BE9" s="47">
        <f>BE5+BE7</f>
        <v>45</v>
      </c>
      <c r="BH9" s="47">
        <f>SUM(BH5:BH8)</f>
        <v>22</v>
      </c>
      <c r="BI9" s="47">
        <f>SUM(BI5:BI8)</f>
        <v>192</v>
      </c>
      <c r="BJ9" s="47">
        <f>BJ5+BJ8</f>
        <v>22</v>
      </c>
      <c r="BK9" s="74"/>
      <c r="BL9" s="75"/>
      <c r="BN9" s="123" t="s">
        <v>129</v>
      </c>
      <c r="BO9" s="124"/>
      <c r="BP9" s="124"/>
      <c r="BQ9" s="125"/>
      <c r="BR9" s="47">
        <f>SUM(BR5:BR8)</f>
        <v>117</v>
      </c>
      <c r="BS9" s="47">
        <f>SUM(BS5:BS8)</f>
        <v>1872</v>
      </c>
      <c r="BT9" s="47">
        <f>SUM(BT5:BT8)</f>
        <v>1632</v>
      </c>
      <c r="BU9" s="97">
        <f>SUM(BU5:BU8)</f>
        <v>34</v>
      </c>
    </row>
    <row r="10" spans="1:77" ht="15" customHeight="1" x14ac:dyDescent="0.2">
      <c r="C10" s="110" t="s">
        <v>99</v>
      </c>
      <c r="D10" s="111"/>
      <c r="E10" s="111"/>
      <c r="F10" s="111"/>
      <c r="G10" s="112"/>
      <c r="I10" s="110" t="s">
        <v>101</v>
      </c>
      <c r="J10" s="111"/>
      <c r="K10" s="111"/>
      <c r="L10" s="111"/>
      <c r="M10" s="112"/>
      <c r="O10" s="110" t="s">
        <v>103</v>
      </c>
      <c r="P10" s="111"/>
      <c r="Q10" s="111"/>
      <c r="R10" s="111"/>
      <c r="S10" s="112"/>
      <c r="U10" s="110" t="s">
        <v>105</v>
      </c>
      <c r="V10" s="111"/>
      <c r="W10" s="111"/>
      <c r="X10" s="111"/>
      <c r="Y10" s="112"/>
      <c r="AA10" s="110" t="s">
        <v>118</v>
      </c>
      <c r="AB10" s="111"/>
      <c r="AC10" s="111"/>
      <c r="AD10" s="111"/>
      <c r="AE10" s="112"/>
      <c r="AG10" s="143" t="s">
        <v>64</v>
      </c>
      <c r="AH10" s="143"/>
      <c r="AI10" s="143"/>
      <c r="AJ10" s="143"/>
      <c r="AK10" s="143"/>
      <c r="AL10" s="70"/>
      <c r="AM10" s="110" t="s">
        <v>49</v>
      </c>
      <c r="AN10" s="111"/>
      <c r="AO10" s="111"/>
      <c r="AP10" s="111"/>
      <c r="AQ10" s="112"/>
      <c r="AS10" s="110" t="s">
        <v>50</v>
      </c>
      <c r="AT10" s="111"/>
      <c r="AU10" s="111"/>
      <c r="AV10" s="111"/>
      <c r="AW10" s="112"/>
      <c r="AX10" s="70"/>
      <c r="BK10" s="74"/>
    </row>
    <row r="11" spans="1:77" x14ac:dyDescent="0.2">
      <c r="C11" s="144" t="s">
        <v>100</v>
      </c>
      <c r="D11" s="144"/>
      <c r="E11" s="144"/>
      <c r="F11" s="144"/>
      <c r="G11" s="144"/>
      <c r="I11" s="144" t="s">
        <v>102</v>
      </c>
      <c r="J11" s="144"/>
      <c r="K11" s="144"/>
      <c r="L11" s="144"/>
      <c r="M11" s="144"/>
      <c r="O11" s="144" t="s">
        <v>104</v>
      </c>
      <c r="P11" s="144"/>
      <c r="Q11" s="144"/>
      <c r="R11" s="144"/>
      <c r="S11" s="144"/>
      <c r="U11" s="144" t="s">
        <v>106</v>
      </c>
      <c r="V11" s="144"/>
      <c r="W11" s="144"/>
      <c r="X11" s="144"/>
      <c r="Y11" s="144"/>
      <c r="AA11" s="144" t="s">
        <v>119</v>
      </c>
      <c r="AB11" s="144"/>
      <c r="AC11" s="144"/>
      <c r="AD11" s="144"/>
      <c r="AE11" s="144"/>
      <c r="AG11" s="144" t="s">
        <v>63</v>
      </c>
      <c r="AH11" s="144"/>
      <c r="AI11" s="144"/>
      <c r="AJ11" s="144"/>
      <c r="AK11" s="144"/>
      <c r="AM11" s="113" t="s">
        <v>124</v>
      </c>
      <c r="AN11" s="113"/>
      <c r="AO11" s="113"/>
      <c r="AP11" s="113"/>
      <c r="AQ11" s="113"/>
      <c r="AS11" s="113" t="s">
        <v>97</v>
      </c>
      <c r="AT11" s="113"/>
      <c r="AU11" s="113"/>
      <c r="AV11" s="113"/>
      <c r="AW11" s="113"/>
      <c r="BK11" s="74"/>
    </row>
    <row r="12" spans="1:77" x14ac:dyDescent="0.2">
      <c r="AL12" s="70"/>
      <c r="AX12" s="70"/>
      <c r="BK12" s="74"/>
    </row>
    <row r="13" spans="1:77" ht="22.5" x14ac:dyDescent="0.2">
      <c r="A13" s="39">
        <v>2</v>
      </c>
      <c r="C13" s="42" t="s">
        <v>18</v>
      </c>
      <c r="D13" s="42" t="s">
        <v>0</v>
      </c>
      <c r="E13" s="42" t="s">
        <v>19</v>
      </c>
      <c r="F13" s="42" t="s">
        <v>11</v>
      </c>
      <c r="G13" s="42" t="s">
        <v>12</v>
      </c>
      <c r="I13" s="42" t="s">
        <v>18</v>
      </c>
      <c r="J13" s="42" t="s">
        <v>0</v>
      </c>
      <c r="K13" s="42" t="s">
        <v>19</v>
      </c>
      <c r="L13" s="42" t="s">
        <v>11</v>
      </c>
      <c r="M13" s="42" t="s">
        <v>12</v>
      </c>
      <c r="O13" s="42" t="s">
        <v>18</v>
      </c>
      <c r="P13" s="42" t="s">
        <v>0</v>
      </c>
      <c r="Q13" s="42" t="s">
        <v>19</v>
      </c>
      <c r="R13" s="42" t="s">
        <v>11</v>
      </c>
      <c r="S13" s="42" t="s">
        <v>12</v>
      </c>
      <c r="U13" s="42" t="s">
        <v>18</v>
      </c>
      <c r="V13" s="42" t="s">
        <v>0</v>
      </c>
      <c r="W13" s="42" t="s">
        <v>19</v>
      </c>
      <c r="X13" s="42" t="s">
        <v>11</v>
      </c>
      <c r="Y13" s="42" t="s">
        <v>12</v>
      </c>
      <c r="AA13" s="42" t="s">
        <v>18</v>
      </c>
      <c r="AB13" s="42" t="s">
        <v>0</v>
      </c>
      <c r="AC13" s="42" t="s">
        <v>19</v>
      </c>
      <c r="AD13" s="42" t="s">
        <v>11</v>
      </c>
      <c r="AE13" s="42" t="s">
        <v>12</v>
      </c>
      <c r="AG13" s="42" t="s">
        <v>18</v>
      </c>
      <c r="AH13" s="42" t="s">
        <v>0</v>
      </c>
      <c r="AI13" s="42" t="s">
        <v>19</v>
      </c>
      <c r="AJ13" s="42" t="s">
        <v>11</v>
      </c>
      <c r="AK13" s="42" t="s">
        <v>12</v>
      </c>
      <c r="AM13" s="42" t="s">
        <v>18</v>
      </c>
      <c r="AN13" s="42" t="s">
        <v>0</v>
      </c>
      <c r="AO13" s="42" t="s">
        <v>19</v>
      </c>
      <c r="AP13" s="42" t="s">
        <v>11</v>
      </c>
      <c r="AQ13" s="42" t="s">
        <v>12</v>
      </c>
      <c r="AS13" s="42" t="s">
        <v>18</v>
      </c>
      <c r="AT13" s="42" t="s">
        <v>0</v>
      </c>
      <c r="AU13" s="42" t="s">
        <v>19</v>
      </c>
      <c r="AV13" s="42" t="s">
        <v>11</v>
      </c>
      <c r="AW13" s="42" t="s">
        <v>12</v>
      </c>
      <c r="AZ13" s="35" t="s">
        <v>23</v>
      </c>
      <c r="BA13" s="35" t="s">
        <v>24</v>
      </c>
      <c r="BB13" s="52" t="s">
        <v>22</v>
      </c>
      <c r="BC13" s="46" t="s">
        <v>11</v>
      </c>
      <c r="BD13" s="46" t="s">
        <v>12</v>
      </c>
      <c r="BE13" s="46" t="s">
        <v>26</v>
      </c>
      <c r="BH13" s="46" t="s">
        <v>11</v>
      </c>
      <c r="BI13" s="46" t="s">
        <v>12</v>
      </c>
      <c r="BJ13" s="46" t="s">
        <v>26</v>
      </c>
      <c r="BK13" s="74"/>
      <c r="BL13" s="46" t="s">
        <v>61</v>
      </c>
      <c r="BN13" s="162" t="s">
        <v>29</v>
      </c>
      <c r="BO13" s="163"/>
      <c r="BP13" s="163"/>
      <c r="BQ13" s="164"/>
      <c r="BR13" s="46" t="s">
        <v>11</v>
      </c>
      <c r="BS13" s="46" t="s">
        <v>12</v>
      </c>
      <c r="BT13" s="46" t="s">
        <v>125</v>
      </c>
    </row>
    <row r="14" spans="1:77" x14ac:dyDescent="0.2">
      <c r="C14" s="109"/>
      <c r="D14" s="109">
        <f>C14*48</f>
        <v>0</v>
      </c>
      <c r="E14" s="29" t="s">
        <v>13</v>
      </c>
      <c r="F14" s="29"/>
      <c r="G14" s="29">
        <f>F14*16</f>
        <v>0</v>
      </c>
      <c r="I14" s="109">
        <v>4</v>
      </c>
      <c r="J14" s="109">
        <f>I14*48</f>
        <v>192</v>
      </c>
      <c r="K14" s="29" t="s">
        <v>13</v>
      </c>
      <c r="L14" s="29">
        <v>5</v>
      </c>
      <c r="M14" s="29">
        <f>L14*16</f>
        <v>80</v>
      </c>
      <c r="O14" s="109">
        <v>4</v>
      </c>
      <c r="P14" s="109">
        <f>O14*48</f>
        <v>192</v>
      </c>
      <c r="Q14" s="29" t="s">
        <v>13</v>
      </c>
      <c r="R14" s="29">
        <v>4</v>
      </c>
      <c r="S14" s="29">
        <f>R14*16</f>
        <v>64</v>
      </c>
      <c r="U14" s="109"/>
      <c r="V14" s="109">
        <f>U14*48</f>
        <v>0</v>
      </c>
      <c r="W14" s="29" t="s">
        <v>13</v>
      </c>
      <c r="X14" s="29">
        <v>0</v>
      </c>
      <c r="Y14" s="29">
        <f>X14*16</f>
        <v>0</v>
      </c>
      <c r="AA14" s="109"/>
      <c r="AB14" s="109">
        <f>AA14*48</f>
        <v>0</v>
      </c>
      <c r="AC14" s="29" t="s">
        <v>13</v>
      </c>
      <c r="AD14" s="29">
        <v>0</v>
      </c>
      <c r="AE14" s="29">
        <f>AD14*16</f>
        <v>0</v>
      </c>
      <c r="AG14" s="109">
        <v>1</v>
      </c>
      <c r="AH14" s="109">
        <f>AG14*48</f>
        <v>48</v>
      </c>
      <c r="AI14" s="29" t="s">
        <v>13</v>
      </c>
      <c r="AJ14" s="29">
        <v>1</v>
      </c>
      <c r="AK14" s="29">
        <f>AJ14*16</f>
        <v>16</v>
      </c>
      <c r="AL14" s="70"/>
      <c r="AM14" s="109"/>
      <c r="AN14" s="109"/>
      <c r="AO14" s="29" t="s">
        <v>75</v>
      </c>
      <c r="AP14" s="29">
        <v>10</v>
      </c>
      <c r="AQ14" s="29">
        <f>AP14*8</f>
        <v>80</v>
      </c>
      <c r="AS14" s="109"/>
      <c r="AT14" s="109"/>
      <c r="AU14" s="29" t="s">
        <v>13</v>
      </c>
      <c r="AV14" s="29">
        <v>2</v>
      </c>
      <c r="AW14" s="29">
        <f>AV14*16</f>
        <v>32</v>
      </c>
      <c r="AX14" s="70"/>
      <c r="AZ14" s="120">
        <f>C14+I14+O14+U14+AA14+AG14</f>
        <v>9</v>
      </c>
      <c r="BA14" s="120">
        <f>D14+J14+P14+V14+AB14+AH14</f>
        <v>432</v>
      </c>
      <c r="BB14" s="29" t="s">
        <v>13</v>
      </c>
      <c r="BC14" s="30">
        <f t="shared" ref="BC14:BD17" si="4">F14+L14+R14+X14+AD14+AJ14</f>
        <v>10</v>
      </c>
      <c r="BD14" s="30">
        <f t="shared" si="4"/>
        <v>160</v>
      </c>
      <c r="BE14" s="154">
        <f>BC14+BC15</f>
        <v>10</v>
      </c>
      <c r="BF14" s="54" t="s">
        <v>21</v>
      </c>
      <c r="BH14" s="30">
        <f t="shared" ref="BH14:BI17" si="5">AP14+AV14</f>
        <v>12</v>
      </c>
      <c r="BI14" s="30">
        <f t="shared" si="5"/>
        <v>112</v>
      </c>
      <c r="BJ14" s="53">
        <f>BH14+BH15</f>
        <v>22</v>
      </c>
      <c r="BK14" s="74"/>
      <c r="BL14" s="76">
        <f>BE14+BJ14</f>
        <v>32</v>
      </c>
      <c r="BN14" s="132" t="s">
        <v>45</v>
      </c>
      <c r="BO14" s="133"/>
      <c r="BP14" s="133"/>
      <c r="BQ14" s="134"/>
      <c r="BR14" s="42">
        <f>F9+L9+R9+X9+AD9+AJ9+F18+L18+R18+X18+AD18+AJ18+F27</f>
        <v>84</v>
      </c>
      <c r="BS14" s="42">
        <f>G9+M9+S9+Y9+AE9+AK9+G18+M18+S18+Y18+AE18+AK18+G27</f>
        <v>1344</v>
      </c>
      <c r="BT14" s="96">
        <f>BS14/48</f>
        <v>28</v>
      </c>
    </row>
    <row r="15" spans="1:77" x14ac:dyDescent="0.2">
      <c r="C15" s="109"/>
      <c r="D15" s="109"/>
      <c r="E15" s="29" t="s">
        <v>14</v>
      </c>
      <c r="F15" s="29"/>
      <c r="G15" s="29">
        <f>F15*16</f>
        <v>0</v>
      </c>
      <c r="I15" s="109"/>
      <c r="J15" s="109"/>
      <c r="K15" s="29" t="s">
        <v>14</v>
      </c>
      <c r="L15" s="29">
        <v>0</v>
      </c>
      <c r="M15" s="29">
        <f>L15*16</f>
        <v>0</v>
      </c>
      <c r="O15" s="109"/>
      <c r="P15" s="109"/>
      <c r="Q15" s="29" t="s">
        <v>14</v>
      </c>
      <c r="R15" s="29">
        <v>0</v>
      </c>
      <c r="S15" s="29">
        <f>R15*16</f>
        <v>0</v>
      </c>
      <c r="U15" s="109"/>
      <c r="V15" s="109"/>
      <c r="W15" s="29" t="s">
        <v>14</v>
      </c>
      <c r="X15" s="29">
        <v>0</v>
      </c>
      <c r="Y15" s="29">
        <f>X15*16</f>
        <v>0</v>
      </c>
      <c r="AA15" s="109"/>
      <c r="AB15" s="109"/>
      <c r="AC15" s="29" t="s">
        <v>14</v>
      </c>
      <c r="AD15" s="29">
        <v>0</v>
      </c>
      <c r="AE15" s="29">
        <f>AD15*16</f>
        <v>0</v>
      </c>
      <c r="AG15" s="109"/>
      <c r="AH15" s="109"/>
      <c r="AI15" s="29" t="s">
        <v>14</v>
      </c>
      <c r="AJ15" s="29">
        <v>0</v>
      </c>
      <c r="AK15" s="29">
        <f>AJ15*16</f>
        <v>0</v>
      </c>
      <c r="AM15" s="109"/>
      <c r="AN15" s="109"/>
      <c r="AO15" s="29" t="s">
        <v>76</v>
      </c>
      <c r="AP15" s="29">
        <v>10</v>
      </c>
      <c r="AQ15" s="29">
        <f>AP15*8</f>
        <v>80</v>
      </c>
      <c r="AS15" s="109"/>
      <c r="AT15" s="109"/>
      <c r="AU15" s="29"/>
      <c r="AV15" s="29"/>
      <c r="AW15" s="29"/>
      <c r="AZ15" s="120"/>
      <c r="BA15" s="120"/>
      <c r="BB15" s="29" t="s">
        <v>14</v>
      </c>
      <c r="BC15" s="30">
        <f t="shared" si="4"/>
        <v>0</v>
      </c>
      <c r="BD15" s="30">
        <f t="shared" si="4"/>
        <v>0</v>
      </c>
      <c r="BE15" s="155"/>
      <c r="BH15" s="30">
        <f t="shared" si="5"/>
        <v>10</v>
      </c>
      <c r="BI15" s="30">
        <f t="shared" si="5"/>
        <v>80</v>
      </c>
      <c r="BJ15" s="47"/>
      <c r="BK15" s="74"/>
      <c r="BL15" s="75"/>
      <c r="BN15" s="135" t="s">
        <v>46</v>
      </c>
      <c r="BO15" s="136"/>
      <c r="BP15" s="136"/>
      <c r="BQ15" s="137"/>
      <c r="BR15" s="42">
        <f>L27+R27+X27+AD27+AJ27+F36+L36+R36+X36+AD36+AJ36+F45+L45+R45+X45+AD45+AJ45+F54+L54+R54+X54+AD54+AJ54+F63+L63+R63+X63+AD63+AJ63+F72+L72+R72+X72+X81+AJ72+F81+AD72</f>
        <v>18</v>
      </c>
      <c r="BS15" s="42">
        <f>M27+S27+Y27+AE27+AK27+G36+M36+S36+Y36+AE36+AK36+G45+M45+S45+Y45+AE45+AK45+G54+M54+S54+Y54+AE54+AK54+G63+M63+S63+Y63+AE63+AK63+G72+M72+S72+Y72+Y81+AK72+G81+J77+P77+AE72</f>
        <v>624</v>
      </c>
      <c r="BT15" s="96">
        <f t="shared" ref="BT15:BT16" si="6">BS15/48</f>
        <v>13</v>
      </c>
    </row>
    <row r="16" spans="1:77" x14ac:dyDescent="0.2">
      <c r="C16" s="109"/>
      <c r="D16" s="109"/>
      <c r="E16" s="31" t="s">
        <v>15</v>
      </c>
      <c r="F16" s="31"/>
      <c r="G16" s="31">
        <f>F16*16</f>
        <v>0</v>
      </c>
      <c r="I16" s="109"/>
      <c r="J16" s="109"/>
      <c r="K16" s="31" t="s">
        <v>15</v>
      </c>
      <c r="L16" s="31">
        <v>0</v>
      </c>
      <c r="M16" s="31">
        <f>L16*16</f>
        <v>0</v>
      </c>
      <c r="O16" s="109"/>
      <c r="P16" s="109"/>
      <c r="Q16" s="31" t="s">
        <v>15</v>
      </c>
      <c r="R16" s="31">
        <v>0</v>
      </c>
      <c r="S16" s="31">
        <f>R16*16</f>
        <v>0</v>
      </c>
      <c r="U16" s="109"/>
      <c r="V16" s="109"/>
      <c r="W16" s="31" t="s">
        <v>15</v>
      </c>
      <c r="X16" s="31">
        <v>0</v>
      </c>
      <c r="Y16" s="31">
        <f>X16*16</f>
        <v>0</v>
      </c>
      <c r="AA16" s="109"/>
      <c r="AB16" s="109"/>
      <c r="AC16" s="31" t="s">
        <v>15</v>
      </c>
      <c r="AD16" s="31">
        <v>0</v>
      </c>
      <c r="AE16" s="31">
        <f>AD16*16</f>
        <v>0</v>
      </c>
      <c r="AG16" s="109"/>
      <c r="AH16" s="109"/>
      <c r="AI16" s="31" t="s">
        <v>15</v>
      </c>
      <c r="AJ16" s="31">
        <v>1</v>
      </c>
      <c r="AK16" s="31">
        <f>AJ16*16</f>
        <v>16</v>
      </c>
      <c r="AL16" s="70"/>
      <c r="AM16" s="109"/>
      <c r="AN16" s="109"/>
      <c r="AO16" s="31"/>
      <c r="AP16" s="31"/>
      <c r="AQ16" s="31"/>
      <c r="AS16" s="109"/>
      <c r="AT16" s="109"/>
      <c r="AU16" s="31"/>
      <c r="AV16" s="31"/>
      <c r="AW16" s="31"/>
      <c r="AX16" s="70"/>
      <c r="AZ16" s="120"/>
      <c r="BA16" s="120"/>
      <c r="BB16" s="31" t="s">
        <v>15</v>
      </c>
      <c r="BC16" s="32">
        <f t="shared" si="4"/>
        <v>1</v>
      </c>
      <c r="BD16" s="32">
        <f t="shared" si="4"/>
        <v>16</v>
      </c>
      <c r="BE16" s="141">
        <f>BC16+BC17</f>
        <v>17</v>
      </c>
      <c r="BH16" s="32">
        <f t="shared" si="5"/>
        <v>0</v>
      </c>
      <c r="BI16" s="32">
        <f t="shared" si="5"/>
        <v>0</v>
      </c>
      <c r="BJ16" s="47"/>
      <c r="BK16" s="74"/>
      <c r="BL16" s="75"/>
      <c r="BN16" s="138" t="s">
        <v>35</v>
      </c>
      <c r="BO16" s="139"/>
      <c r="BP16" s="139"/>
      <c r="BQ16" s="140"/>
      <c r="BR16" s="42">
        <v>15</v>
      </c>
      <c r="BS16" s="42">
        <f>+AB77</f>
        <v>240</v>
      </c>
      <c r="BT16" s="96">
        <f t="shared" si="6"/>
        <v>5</v>
      </c>
      <c r="BU16" s="70"/>
    </row>
    <row r="17" spans="1:73" x14ac:dyDescent="0.2">
      <c r="C17" s="109"/>
      <c r="D17" s="109"/>
      <c r="E17" s="40" t="s">
        <v>16</v>
      </c>
      <c r="F17" s="40"/>
      <c r="G17" s="40">
        <f>F17*16</f>
        <v>0</v>
      </c>
      <c r="I17" s="109"/>
      <c r="J17" s="109"/>
      <c r="K17" s="40" t="s">
        <v>16</v>
      </c>
      <c r="L17" s="40">
        <v>7</v>
      </c>
      <c r="M17" s="40">
        <f>L17*16</f>
        <v>112</v>
      </c>
      <c r="O17" s="109"/>
      <c r="P17" s="109"/>
      <c r="Q17" s="40" t="s">
        <v>16</v>
      </c>
      <c r="R17" s="40">
        <v>8</v>
      </c>
      <c r="S17" s="40">
        <f>R17*16</f>
        <v>128</v>
      </c>
      <c r="U17" s="109"/>
      <c r="V17" s="109"/>
      <c r="W17" s="40" t="s">
        <v>16</v>
      </c>
      <c r="X17" s="40">
        <v>0</v>
      </c>
      <c r="Y17" s="40">
        <f>X17*16</f>
        <v>0</v>
      </c>
      <c r="AA17" s="109"/>
      <c r="AB17" s="109"/>
      <c r="AC17" s="40" t="s">
        <v>16</v>
      </c>
      <c r="AD17" s="40">
        <v>0</v>
      </c>
      <c r="AE17" s="40">
        <f>AD17*16</f>
        <v>0</v>
      </c>
      <c r="AG17" s="109"/>
      <c r="AH17" s="109"/>
      <c r="AI17" s="40" t="s">
        <v>16</v>
      </c>
      <c r="AJ17" s="40">
        <v>1</v>
      </c>
      <c r="AK17" s="40">
        <f>AJ17*16</f>
        <v>16</v>
      </c>
      <c r="AM17" s="109"/>
      <c r="AN17" s="109"/>
      <c r="AO17" s="40"/>
      <c r="AP17" s="40"/>
      <c r="AQ17" s="40"/>
      <c r="AS17" s="109"/>
      <c r="AT17" s="109"/>
      <c r="AU17" s="40"/>
      <c r="AV17" s="40"/>
      <c r="AW17" s="40"/>
      <c r="AZ17" s="120"/>
      <c r="BA17" s="120"/>
      <c r="BB17" s="40" t="s">
        <v>16</v>
      </c>
      <c r="BC17" s="41">
        <f t="shared" si="4"/>
        <v>16</v>
      </c>
      <c r="BD17" s="41">
        <f t="shared" si="4"/>
        <v>256</v>
      </c>
      <c r="BE17" s="142"/>
      <c r="BH17" s="41">
        <f t="shared" si="5"/>
        <v>0</v>
      </c>
      <c r="BI17" s="41">
        <f t="shared" si="5"/>
        <v>0</v>
      </c>
      <c r="BJ17" s="47">
        <f>BH16+BH17</f>
        <v>0</v>
      </c>
      <c r="BK17" s="74"/>
      <c r="BL17" s="75"/>
      <c r="BN17" s="121" t="s">
        <v>129</v>
      </c>
      <c r="BO17" s="121"/>
      <c r="BP17" s="121"/>
      <c r="BQ17" s="121"/>
      <c r="BR17" s="47">
        <f>SUM(BR14:BR16)</f>
        <v>117</v>
      </c>
      <c r="BS17" s="47">
        <f>SUM(BS14:BS16)</f>
        <v>2208</v>
      </c>
      <c r="BT17" s="97">
        <f>SUM(BT14:BT16)</f>
        <v>46</v>
      </c>
      <c r="BU17" s="70"/>
    </row>
    <row r="18" spans="1:73" x14ac:dyDescent="0.2">
      <c r="C18" s="109"/>
      <c r="D18" s="109"/>
      <c r="E18" s="43" t="s">
        <v>17</v>
      </c>
      <c r="F18" s="82">
        <f>SUM(F14:F17)</f>
        <v>0</v>
      </c>
      <c r="G18" s="83">
        <f>SUM(G14:G17)</f>
        <v>0</v>
      </c>
      <c r="I18" s="109"/>
      <c r="J18" s="109"/>
      <c r="K18" s="43" t="s">
        <v>17</v>
      </c>
      <c r="L18" s="82">
        <f>SUM(L14:L17)</f>
        <v>12</v>
      </c>
      <c r="M18" s="83">
        <f>SUM(M14:M17)</f>
        <v>192</v>
      </c>
      <c r="O18" s="109"/>
      <c r="P18" s="109"/>
      <c r="Q18" s="43" t="s">
        <v>17</v>
      </c>
      <c r="R18" s="82">
        <f>SUM(R14:R17)</f>
        <v>12</v>
      </c>
      <c r="S18" s="83">
        <f>SUM(S14:S17)</f>
        <v>192</v>
      </c>
      <c r="U18" s="109"/>
      <c r="V18" s="109"/>
      <c r="W18" s="43" t="s">
        <v>17</v>
      </c>
      <c r="X18" s="82">
        <f>SUM(X14:X17)</f>
        <v>0</v>
      </c>
      <c r="Y18" s="83">
        <f>SUM(Y14:Y17)</f>
        <v>0</v>
      </c>
      <c r="AA18" s="109"/>
      <c r="AB18" s="109"/>
      <c r="AC18" s="43" t="s">
        <v>17</v>
      </c>
      <c r="AD18" s="82">
        <f>SUM(AD14:AD17)</f>
        <v>0</v>
      </c>
      <c r="AE18" s="83">
        <f>SUM(AE14:AE17)</f>
        <v>0</v>
      </c>
      <c r="AG18" s="109"/>
      <c r="AH18" s="109"/>
      <c r="AI18" s="43" t="s">
        <v>17</v>
      </c>
      <c r="AJ18" s="82">
        <f>SUM(AJ14:AJ17)</f>
        <v>3</v>
      </c>
      <c r="AK18" s="83">
        <f>SUM(AK14:AK17)</f>
        <v>48</v>
      </c>
      <c r="AL18" s="70"/>
      <c r="AM18" s="109"/>
      <c r="AN18" s="109"/>
      <c r="AO18" s="43" t="s">
        <v>17</v>
      </c>
      <c r="AP18" s="43">
        <f>SUM(AP14:AP17)</f>
        <v>20</v>
      </c>
      <c r="AQ18" s="43">
        <f>SUM(AQ14:AQ17)</f>
        <v>160</v>
      </c>
      <c r="AS18" s="109"/>
      <c r="AT18" s="109"/>
      <c r="AU18" s="43" t="s">
        <v>17</v>
      </c>
      <c r="AV18" s="43">
        <f>SUM(AV14:AV17)</f>
        <v>2</v>
      </c>
      <c r="AW18" s="43">
        <f>SUM(AW14:AW17)</f>
        <v>32</v>
      </c>
      <c r="AX18" s="70"/>
      <c r="AZ18" s="44"/>
      <c r="BA18" s="44"/>
      <c r="BB18" s="48" t="s">
        <v>17</v>
      </c>
      <c r="BC18" s="47">
        <f>SUM(BC14:BC17)</f>
        <v>27</v>
      </c>
      <c r="BD18" s="47">
        <f>SUM(BD14:BD17)</f>
        <v>432</v>
      </c>
      <c r="BE18" s="47">
        <f>BE14+BE16</f>
        <v>27</v>
      </c>
      <c r="BH18" s="47">
        <f>SUM(BH14:BH17)</f>
        <v>22</v>
      </c>
      <c r="BI18" s="47">
        <f>SUM(BI14:BI17)</f>
        <v>192</v>
      </c>
      <c r="BJ18" s="47">
        <f>BJ14+BJ17</f>
        <v>22</v>
      </c>
      <c r="BK18" s="74"/>
      <c r="BL18" s="75"/>
    </row>
    <row r="19" spans="1:73" x14ac:dyDescent="0.2">
      <c r="C19" s="110" t="s">
        <v>111</v>
      </c>
      <c r="D19" s="111"/>
      <c r="E19" s="111"/>
      <c r="F19" s="111"/>
      <c r="G19" s="112"/>
      <c r="I19" s="110" t="s">
        <v>107</v>
      </c>
      <c r="J19" s="111"/>
      <c r="K19" s="111"/>
      <c r="L19" s="111"/>
      <c r="M19" s="112"/>
      <c r="O19" s="110" t="s">
        <v>109</v>
      </c>
      <c r="P19" s="111"/>
      <c r="Q19" s="111"/>
      <c r="R19" s="111"/>
      <c r="S19" s="112"/>
      <c r="U19" s="110" t="s">
        <v>112</v>
      </c>
      <c r="V19" s="111"/>
      <c r="W19" s="111"/>
      <c r="X19" s="111"/>
      <c r="Y19" s="112"/>
      <c r="AA19" s="110"/>
      <c r="AB19" s="111"/>
      <c r="AC19" s="111"/>
      <c r="AD19" s="111"/>
      <c r="AE19" s="112"/>
      <c r="AG19" s="110" t="s">
        <v>85</v>
      </c>
      <c r="AH19" s="111"/>
      <c r="AI19" s="111"/>
      <c r="AJ19" s="111"/>
      <c r="AK19" s="112"/>
      <c r="AM19" s="110" t="s">
        <v>51</v>
      </c>
      <c r="AN19" s="111"/>
      <c r="AO19" s="111"/>
      <c r="AP19" s="111"/>
      <c r="AQ19" s="112"/>
      <c r="AS19" s="110" t="s">
        <v>52</v>
      </c>
      <c r="AT19" s="111"/>
      <c r="AU19" s="111"/>
      <c r="AV19" s="111"/>
      <c r="AW19" s="112"/>
      <c r="BK19" s="74"/>
    </row>
    <row r="20" spans="1:73" ht="15" customHeight="1" x14ac:dyDescent="0.2">
      <c r="C20" s="144"/>
      <c r="D20" s="144"/>
      <c r="E20" s="144"/>
      <c r="F20" s="144"/>
      <c r="G20" s="144"/>
      <c r="I20" s="144" t="s">
        <v>108</v>
      </c>
      <c r="J20" s="144"/>
      <c r="K20" s="144"/>
      <c r="L20" s="144"/>
      <c r="M20" s="144"/>
      <c r="O20" s="144" t="s">
        <v>110</v>
      </c>
      <c r="P20" s="144"/>
      <c r="Q20" s="144"/>
      <c r="R20" s="144"/>
      <c r="S20" s="144"/>
      <c r="U20" s="144"/>
      <c r="V20" s="144"/>
      <c r="W20" s="144"/>
      <c r="X20" s="144"/>
      <c r="Y20" s="144"/>
      <c r="AA20" s="144"/>
      <c r="AB20" s="144"/>
      <c r="AC20" s="144"/>
      <c r="AD20" s="144"/>
      <c r="AE20" s="144"/>
      <c r="AG20" s="144" t="s">
        <v>65</v>
      </c>
      <c r="AH20" s="144"/>
      <c r="AI20" s="144"/>
      <c r="AJ20" s="144"/>
      <c r="AK20" s="144"/>
      <c r="AL20" s="70"/>
      <c r="AM20" s="113"/>
      <c r="AN20" s="113"/>
      <c r="AO20" s="113"/>
      <c r="AP20" s="113"/>
      <c r="AQ20" s="113"/>
      <c r="AS20" s="113" t="s">
        <v>96</v>
      </c>
      <c r="AT20" s="113"/>
      <c r="AU20" s="113"/>
      <c r="AV20" s="113"/>
      <c r="AW20" s="113"/>
      <c r="AX20" s="70"/>
      <c r="BK20" s="74"/>
    </row>
    <row r="21" spans="1:73" x14ac:dyDescent="0.2">
      <c r="BK21" s="74"/>
    </row>
    <row r="22" spans="1:73" ht="22.5" x14ac:dyDescent="0.2">
      <c r="A22" s="39">
        <v>3</v>
      </c>
      <c r="C22" s="42" t="s">
        <v>18</v>
      </c>
      <c r="D22" s="42" t="s">
        <v>0</v>
      </c>
      <c r="E22" s="42" t="s">
        <v>19</v>
      </c>
      <c r="F22" s="42" t="s">
        <v>11</v>
      </c>
      <c r="G22" s="42" t="s">
        <v>12</v>
      </c>
      <c r="I22" s="42" t="s">
        <v>18</v>
      </c>
      <c r="J22" s="42" t="s">
        <v>0</v>
      </c>
      <c r="K22" s="42" t="s">
        <v>19</v>
      </c>
      <c r="L22" s="42" t="s">
        <v>11</v>
      </c>
      <c r="M22" s="42" t="s">
        <v>12</v>
      </c>
      <c r="O22" s="42" t="s">
        <v>18</v>
      </c>
      <c r="P22" s="42" t="s">
        <v>0</v>
      </c>
      <c r="Q22" s="42" t="s">
        <v>19</v>
      </c>
      <c r="R22" s="42" t="s">
        <v>11</v>
      </c>
      <c r="S22" s="42" t="s">
        <v>12</v>
      </c>
      <c r="U22" s="42" t="s">
        <v>18</v>
      </c>
      <c r="V22" s="42" t="s">
        <v>0</v>
      </c>
      <c r="W22" s="42" t="s">
        <v>19</v>
      </c>
      <c r="X22" s="42" t="s">
        <v>11</v>
      </c>
      <c r="Y22" s="42" t="s">
        <v>12</v>
      </c>
      <c r="AA22" s="42" t="s">
        <v>18</v>
      </c>
      <c r="AB22" s="42" t="s">
        <v>0</v>
      </c>
      <c r="AC22" s="42" t="s">
        <v>19</v>
      </c>
      <c r="AD22" s="42" t="s">
        <v>11</v>
      </c>
      <c r="AE22" s="42" t="s">
        <v>12</v>
      </c>
      <c r="AG22" s="42" t="s">
        <v>18</v>
      </c>
      <c r="AH22" s="42" t="s">
        <v>0</v>
      </c>
      <c r="AI22" s="42" t="s">
        <v>19</v>
      </c>
      <c r="AJ22" s="42" t="s">
        <v>11</v>
      </c>
      <c r="AK22" s="42" t="s">
        <v>12</v>
      </c>
      <c r="AL22" s="70"/>
      <c r="AM22" s="42" t="s">
        <v>18</v>
      </c>
      <c r="AN22" s="42" t="s">
        <v>0</v>
      </c>
      <c r="AO22" s="42" t="s">
        <v>19</v>
      </c>
      <c r="AP22" s="42" t="s">
        <v>11</v>
      </c>
      <c r="AQ22" s="42" t="s">
        <v>12</v>
      </c>
      <c r="AX22" s="70"/>
      <c r="AZ22" s="35" t="s">
        <v>23</v>
      </c>
      <c r="BA22" s="35" t="s">
        <v>24</v>
      </c>
      <c r="BB22" s="52" t="s">
        <v>22</v>
      </c>
      <c r="BC22" s="46" t="s">
        <v>11</v>
      </c>
      <c r="BD22" s="46" t="s">
        <v>12</v>
      </c>
      <c r="BE22" s="46" t="s">
        <v>26</v>
      </c>
      <c r="BH22" s="46" t="s">
        <v>11</v>
      </c>
      <c r="BI22" s="46" t="s">
        <v>12</v>
      </c>
      <c r="BJ22" s="46" t="s">
        <v>26</v>
      </c>
      <c r="BK22" s="74"/>
      <c r="BL22" s="46" t="s">
        <v>61</v>
      </c>
    </row>
    <row r="23" spans="1:73" x14ac:dyDescent="0.2">
      <c r="C23" s="109">
        <v>4</v>
      </c>
      <c r="D23" s="109">
        <f>C23*48</f>
        <v>192</v>
      </c>
      <c r="E23" s="29" t="s">
        <v>13</v>
      </c>
      <c r="F23" s="29">
        <v>6</v>
      </c>
      <c r="G23" s="29">
        <f>F23*16</f>
        <v>96</v>
      </c>
      <c r="I23" s="109"/>
      <c r="J23" s="109">
        <f>I23*48</f>
        <v>0</v>
      </c>
      <c r="K23" s="29" t="s">
        <v>13</v>
      </c>
      <c r="L23" s="29">
        <v>0</v>
      </c>
      <c r="M23" s="29">
        <f>L23*16</f>
        <v>0</v>
      </c>
      <c r="O23" s="109"/>
      <c r="P23" s="109">
        <f>O23*48</f>
        <v>0</v>
      </c>
      <c r="Q23" s="29" t="s">
        <v>13</v>
      </c>
      <c r="R23" s="29">
        <v>0</v>
      </c>
      <c r="S23" s="29">
        <f>R23*16</f>
        <v>0</v>
      </c>
      <c r="U23" s="109"/>
      <c r="V23" s="109">
        <f>U23*48</f>
        <v>0</v>
      </c>
      <c r="W23" s="29" t="s">
        <v>13</v>
      </c>
      <c r="X23" s="29">
        <v>0</v>
      </c>
      <c r="Y23" s="29">
        <f>X23*16</f>
        <v>0</v>
      </c>
      <c r="AA23" s="109"/>
      <c r="AB23" s="109">
        <f>AA23*48</f>
        <v>0</v>
      </c>
      <c r="AC23" s="29" t="s">
        <v>13</v>
      </c>
      <c r="AD23" s="29">
        <v>0</v>
      </c>
      <c r="AE23" s="29">
        <f>AD23*16</f>
        <v>0</v>
      </c>
      <c r="AG23" s="109">
        <v>1</v>
      </c>
      <c r="AH23" s="109">
        <f>AG23*48</f>
        <v>48</v>
      </c>
      <c r="AI23" s="29" t="s">
        <v>13</v>
      </c>
      <c r="AJ23" s="29">
        <v>1</v>
      </c>
      <c r="AK23" s="29">
        <f>AJ23*16</f>
        <v>16</v>
      </c>
      <c r="AM23" s="109"/>
      <c r="AN23" s="109"/>
      <c r="AO23" s="29" t="s">
        <v>77</v>
      </c>
      <c r="AP23" s="29">
        <v>10</v>
      </c>
      <c r="AQ23" s="29">
        <f>AP23*8</f>
        <v>80</v>
      </c>
      <c r="AZ23" s="120">
        <f>C23+I23+O23+U23+AA23+AG23</f>
        <v>5</v>
      </c>
      <c r="BA23" s="120">
        <f>D23+J23+P23+V23+AB23+AH23</f>
        <v>240</v>
      </c>
      <c r="BB23" s="29" t="s">
        <v>13</v>
      </c>
      <c r="BC23" s="30">
        <f t="shared" ref="BC23:BD26" si="7">F23+L23+R23+X23+AD23+AJ23</f>
        <v>7</v>
      </c>
      <c r="BD23" s="30">
        <f t="shared" si="7"/>
        <v>112</v>
      </c>
      <c r="BE23" s="154">
        <f>BC23+BC24</f>
        <v>7</v>
      </c>
      <c r="BF23" s="54" t="s">
        <v>21</v>
      </c>
      <c r="BH23" s="30">
        <f t="shared" ref="BH23:BI26" si="8">AP23</f>
        <v>10</v>
      </c>
      <c r="BI23" s="30">
        <f t="shared" si="8"/>
        <v>80</v>
      </c>
      <c r="BJ23" s="53">
        <f>BH23+BH24</f>
        <v>20</v>
      </c>
      <c r="BK23" s="74"/>
      <c r="BL23" s="76">
        <f>BE23+BJ23</f>
        <v>27</v>
      </c>
      <c r="BM23" s="45"/>
    </row>
    <row r="24" spans="1:73" x14ac:dyDescent="0.2">
      <c r="C24" s="109"/>
      <c r="D24" s="109"/>
      <c r="E24" s="29" t="s">
        <v>14</v>
      </c>
      <c r="F24" s="29">
        <v>0</v>
      </c>
      <c r="G24" s="29">
        <f>F24*16</f>
        <v>0</v>
      </c>
      <c r="I24" s="109"/>
      <c r="J24" s="109"/>
      <c r="K24" s="29" t="s">
        <v>14</v>
      </c>
      <c r="L24" s="29">
        <v>0</v>
      </c>
      <c r="M24" s="29">
        <f>L24*16</f>
        <v>0</v>
      </c>
      <c r="O24" s="109"/>
      <c r="P24" s="109"/>
      <c r="Q24" s="29" t="s">
        <v>14</v>
      </c>
      <c r="R24" s="29">
        <v>0</v>
      </c>
      <c r="S24" s="29">
        <f>R24*16</f>
        <v>0</v>
      </c>
      <c r="U24" s="109"/>
      <c r="V24" s="109"/>
      <c r="W24" s="29" t="s">
        <v>14</v>
      </c>
      <c r="X24" s="29">
        <v>0</v>
      </c>
      <c r="Y24" s="29">
        <f>X24*16</f>
        <v>0</v>
      </c>
      <c r="AA24" s="109"/>
      <c r="AB24" s="109"/>
      <c r="AC24" s="29" t="s">
        <v>14</v>
      </c>
      <c r="AD24" s="29">
        <v>0</v>
      </c>
      <c r="AE24" s="29">
        <f>AD24*16</f>
        <v>0</v>
      </c>
      <c r="AG24" s="109"/>
      <c r="AH24" s="109"/>
      <c r="AI24" s="29" t="s">
        <v>14</v>
      </c>
      <c r="AJ24" s="29">
        <v>0</v>
      </c>
      <c r="AK24" s="29">
        <f>AJ24*16</f>
        <v>0</v>
      </c>
      <c r="AL24" s="70"/>
      <c r="AM24" s="109"/>
      <c r="AN24" s="109"/>
      <c r="AO24" s="29" t="s">
        <v>78</v>
      </c>
      <c r="AP24" s="29">
        <v>10</v>
      </c>
      <c r="AQ24" s="29">
        <f>AP24*8</f>
        <v>80</v>
      </c>
      <c r="AX24" s="70"/>
      <c r="AZ24" s="120"/>
      <c r="BA24" s="120"/>
      <c r="BB24" s="29" t="s">
        <v>14</v>
      </c>
      <c r="BC24" s="30">
        <f t="shared" si="7"/>
        <v>0</v>
      </c>
      <c r="BD24" s="30">
        <f t="shared" si="7"/>
        <v>0</v>
      </c>
      <c r="BE24" s="155"/>
      <c r="BH24" s="30">
        <f t="shared" si="8"/>
        <v>10</v>
      </c>
      <c r="BI24" s="30">
        <f t="shared" si="8"/>
        <v>80</v>
      </c>
      <c r="BJ24" s="47"/>
      <c r="BK24" s="74"/>
      <c r="BL24" s="75"/>
    </row>
    <row r="25" spans="1:73" x14ac:dyDescent="0.2">
      <c r="C25" s="109"/>
      <c r="D25" s="109"/>
      <c r="E25" s="31" t="s">
        <v>15</v>
      </c>
      <c r="F25" s="31">
        <v>0</v>
      </c>
      <c r="G25" s="31">
        <f>F25*16</f>
        <v>0</v>
      </c>
      <c r="I25" s="109"/>
      <c r="J25" s="109"/>
      <c r="K25" s="31" t="s">
        <v>15</v>
      </c>
      <c r="L25" s="31">
        <v>0</v>
      </c>
      <c r="M25" s="31">
        <f>L25*16</f>
        <v>0</v>
      </c>
      <c r="O25" s="109"/>
      <c r="P25" s="109"/>
      <c r="Q25" s="31" t="s">
        <v>15</v>
      </c>
      <c r="R25" s="31">
        <v>0</v>
      </c>
      <c r="S25" s="31">
        <f>R25*16</f>
        <v>0</v>
      </c>
      <c r="U25" s="109"/>
      <c r="V25" s="109"/>
      <c r="W25" s="31" t="s">
        <v>15</v>
      </c>
      <c r="X25" s="31">
        <v>0</v>
      </c>
      <c r="Y25" s="31">
        <f>X25*16</f>
        <v>0</v>
      </c>
      <c r="AA25" s="109"/>
      <c r="AB25" s="109"/>
      <c r="AC25" s="31" t="s">
        <v>15</v>
      </c>
      <c r="AD25" s="31">
        <v>0</v>
      </c>
      <c r="AE25" s="31">
        <f>AD25*16</f>
        <v>0</v>
      </c>
      <c r="AG25" s="109"/>
      <c r="AH25" s="109"/>
      <c r="AI25" s="31" t="s">
        <v>15</v>
      </c>
      <c r="AJ25" s="31">
        <v>1</v>
      </c>
      <c r="AK25" s="31">
        <f>AJ25*16</f>
        <v>16</v>
      </c>
      <c r="AM25" s="109"/>
      <c r="AN25" s="109"/>
      <c r="AO25" s="31"/>
      <c r="AP25" s="31"/>
      <c r="AQ25" s="31"/>
      <c r="AZ25" s="120"/>
      <c r="BA25" s="120"/>
      <c r="BB25" s="31" t="s">
        <v>15</v>
      </c>
      <c r="BC25" s="32">
        <f t="shared" si="7"/>
        <v>1</v>
      </c>
      <c r="BD25" s="32">
        <f t="shared" si="7"/>
        <v>16</v>
      </c>
      <c r="BE25" s="141">
        <f>BC25+BC26</f>
        <v>8</v>
      </c>
      <c r="BH25" s="32">
        <f t="shared" si="8"/>
        <v>0</v>
      </c>
      <c r="BI25" s="32">
        <f t="shared" si="8"/>
        <v>0</v>
      </c>
      <c r="BJ25" s="47"/>
      <c r="BK25" s="74"/>
      <c r="BL25" s="75"/>
    </row>
    <row r="26" spans="1:73" x14ac:dyDescent="0.2">
      <c r="C26" s="109"/>
      <c r="D26" s="109"/>
      <c r="E26" s="40" t="s">
        <v>16</v>
      </c>
      <c r="F26" s="40">
        <v>6</v>
      </c>
      <c r="G26" s="40">
        <f>F26*16</f>
        <v>96</v>
      </c>
      <c r="I26" s="109"/>
      <c r="J26" s="109"/>
      <c r="K26" s="40" t="s">
        <v>16</v>
      </c>
      <c r="L26" s="40">
        <v>0</v>
      </c>
      <c r="M26" s="40">
        <f>L26*16</f>
        <v>0</v>
      </c>
      <c r="O26" s="109"/>
      <c r="P26" s="109"/>
      <c r="Q26" s="40" t="s">
        <v>16</v>
      </c>
      <c r="R26" s="40">
        <v>0</v>
      </c>
      <c r="S26" s="40">
        <f>R26*16</f>
        <v>0</v>
      </c>
      <c r="U26" s="109"/>
      <c r="V26" s="109"/>
      <c r="W26" s="40" t="s">
        <v>16</v>
      </c>
      <c r="X26" s="40">
        <v>0</v>
      </c>
      <c r="Y26" s="40">
        <f>X26*16</f>
        <v>0</v>
      </c>
      <c r="AA26" s="109"/>
      <c r="AB26" s="109"/>
      <c r="AC26" s="40" t="s">
        <v>16</v>
      </c>
      <c r="AD26" s="40">
        <v>0</v>
      </c>
      <c r="AE26" s="40">
        <f>AD26*16</f>
        <v>0</v>
      </c>
      <c r="AG26" s="109"/>
      <c r="AH26" s="109"/>
      <c r="AI26" s="40" t="s">
        <v>16</v>
      </c>
      <c r="AJ26" s="40">
        <v>1</v>
      </c>
      <c r="AK26" s="40">
        <f>AJ26*16</f>
        <v>16</v>
      </c>
      <c r="AL26" s="70"/>
      <c r="AM26" s="109"/>
      <c r="AN26" s="109"/>
      <c r="AO26" s="40"/>
      <c r="AP26" s="40"/>
      <c r="AQ26" s="40"/>
      <c r="AX26" s="70"/>
      <c r="AZ26" s="120"/>
      <c r="BA26" s="120"/>
      <c r="BB26" s="40" t="s">
        <v>16</v>
      </c>
      <c r="BC26" s="41">
        <f t="shared" si="7"/>
        <v>7</v>
      </c>
      <c r="BD26" s="41">
        <f t="shared" si="7"/>
        <v>112</v>
      </c>
      <c r="BE26" s="142"/>
      <c r="BH26" s="41">
        <f t="shared" si="8"/>
        <v>0</v>
      </c>
      <c r="BI26" s="41">
        <f t="shared" si="8"/>
        <v>0</v>
      </c>
      <c r="BJ26" s="47">
        <f>BH25+BH26</f>
        <v>0</v>
      </c>
      <c r="BK26" s="74"/>
      <c r="BL26" s="75"/>
    </row>
    <row r="27" spans="1:73" x14ac:dyDescent="0.2">
      <c r="C27" s="109"/>
      <c r="D27" s="109"/>
      <c r="E27" s="43" t="s">
        <v>17</v>
      </c>
      <c r="F27" s="82">
        <f>SUM(F23:F26)</f>
        <v>12</v>
      </c>
      <c r="G27" s="83">
        <f>SUM(G23:G26)</f>
        <v>192</v>
      </c>
      <c r="I27" s="109"/>
      <c r="J27" s="109"/>
      <c r="K27" s="43" t="s">
        <v>17</v>
      </c>
      <c r="L27" s="82">
        <f>SUM(L23:L26)</f>
        <v>0</v>
      </c>
      <c r="M27" s="83">
        <f>SUM(M23:M26)</f>
        <v>0</v>
      </c>
      <c r="O27" s="109"/>
      <c r="P27" s="109"/>
      <c r="Q27" s="43" t="s">
        <v>17</v>
      </c>
      <c r="R27" s="82">
        <f>SUM(R23:R26)</f>
        <v>0</v>
      </c>
      <c r="S27" s="83">
        <f>SUM(S23:S26)</f>
        <v>0</v>
      </c>
      <c r="U27" s="109"/>
      <c r="V27" s="109"/>
      <c r="W27" s="43" t="s">
        <v>17</v>
      </c>
      <c r="X27" s="82">
        <f>SUM(X23:X26)</f>
        <v>0</v>
      </c>
      <c r="Y27" s="83">
        <f>SUM(Y23:Y26)</f>
        <v>0</v>
      </c>
      <c r="AA27" s="109"/>
      <c r="AB27" s="109"/>
      <c r="AC27" s="43" t="s">
        <v>17</v>
      </c>
      <c r="AD27" s="82">
        <f>SUM(AD23:AD26)</f>
        <v>0</v>
      </c>
      <c r="AE27" s="83">
        <f>SUM(AE23:AE26)</f>
        <v>0</v>
      </c>
      <c r="AG27" s="109"/>
      <c r="AH27" s="109"/>
      <c r="AI27" s="43" t="s">
        <v>17</v>
      </c>
      <c r="AJ27" s="82">
        <f>SUM(AJ23:AJ26)</f>
        <v>3</v>
      </c>
      <c r="AK27" s="83">
        <f>SUM(AK23:AK26)</f>
        <v>48</v>
      </c>
      <c r="AM27" s="109"/>
      <c r="AN27" s="109"/>
      <c r="AO27" s="43" t="s">
        <v>17</v>
      </c>
      <c r="AP27" s="43">
        <f>SUM(AP23:AP26)</f>
        <v>20</v>
      </c>
      <c r="AQ27" s="43">
        <f>SUM(AQ23:AQ26)</f>
        <v>160</v>
      </c>
      <c r="AZ27" s="44"/>
      <c r="BA27" s="44"/>
      <c r="BB27" s="48" t="s">
        <v>17</v>
      </c>
      <c r="BC27" s="47">
        <f>SUM(BC23:BC26)</f>
        <v>15</v>
      </c>
      <c r="BD27" s="47">
        <f>SUM(BD23:BD26)</f>
        <v>240</v>
      </c>
      <c r="BE27" s="47">
        <f>BE23+BE25</f>
        <v>15</v>
      </c>
      <c r="BH27" s="47">
        <f>SUM(BH23:BH26)</f>
        <v>20</v>
      </c>
      <c r="BI27" s="47">
        <f>SUM(BI23:BI26)</f>
        <v>160</v>
      </c>
      <c r="BJ27" s="47">
        <f>BJ23+BJ26</f>
        <v>20</v>
      </c>
      <c r="BK27" s="74"/>
      <c r="BL27" s="75"/>
    </row>
    <row r="28" spans="1:73" x14ac:dyDescent="0.2">
      <c r="C28" s="110" t="s">
        <v>113</v>
      </c>
      <c r="D28" s="111"/>
      <c r="E28" s="111"/>
      <c r="F28" s="111"/>
      <c r="G28" s="112"/>
      <c r="I28" s="110"/>
      <c r="J28" s="111"/>
      <c r="K28" s="111"/>
      <c r="L28" s="111"/>
      <c r="M28" s="112"/>
      <c r="O28" s="110"/>
      <c r="P28" s="111"/>
      <c r="Q28" s="111"/>
      <c r="R28" s="111"/>
      <c r="S28" s="112"/>
      <c r="U28" s="110"/>
      <c r="V28" s="111"/>
      <c r="W28" s="111"/>
      <c r="X28" s="111"/>
      <c r="Y28" s="112"/>
      <c r="AA28" s="110" t="s">
        <v>120</v>
      </c>
      <c r="AB28" s="111"/>
      <c r="AC28" s="111"/>
      <c r="AD28" s="111"/>
      <c r="AE28" s="112"/>
      <c r="AG28" s="110" t="s">
        <v>66</v>
      </c>
      <c r="AH28" s="111"/>
      <c r="AI28" s="111"/>
      <c r="AJ28" s="111"/>
      <c r="AK28" s="112"/>
      <c r="AL28" s="70"/>
      <c r="AM28" s="110" t="s">
        <v>53</v>
      </c>
      <c r="AN28" s="111"/>
      <c r="AO28" s="111"/>
      <c r="AP28" s="111"/>
      <c r="AQ28" s="112"/>
      <c r="AX28" s="70"/>
      <c r="BK28" s="74"/>
    </row>
    <row r="29" spans="1:73" x14ac:dyDescent="0.2">
      <c r="C29" s="144" t="s">
        <v>114</v>
      </c>
      <c r="D29" s="144"/>
      <c r="E29" s="144"/>
      <c r="F29" s="144"/>
      <c r="G29" s="144"/>
      <c r="I29" s="108"/>
      <c r="J29" s="108"/>
      <c r="K29" s="108"/>
      <c r="L29" s="108"/>
      <c r="M29" s="108"/>
      <c r="O29" s="108"/>
      <c r="P29" s="108"/>
      <c r="Q29" s="108"/>
      <c r="R29" s="108"/>
      <c r="S29" s="108"/>
      <c r="U29" s="108"/>
      <c r="V29" s="108"/>
      <c r="W29" s="108"/>
      <c r="X29" s="108"/>
      <c r="Y29" s="108"/>
      <c r="AA29" s="108"/>
      <c r="AB29" s="108"/>
      <c r="AC29" s="108"/>
      <c r="AD29" s="108"/>
      <c r="AE29" s="108"/>
      <c r="AG29" s="108" t="s">
        <v>67</v>
      </c>
      <c r="AH29" s="108"/>
      <c r="AI29" s="108"/>
      <c r="AJ29" s="108"/>
      <c r="AK29" s="108"/>
      <c r="AM29" s="113"/>
      <c r="AN29" s="113"/>
      <c r="AO29" s="113"/>
      <c r="AP29" s="113"/>
      <c r="AQ29" s="113"/>
      <c r="BK29" s="74"/>
    </row>
    <row r="30" spans="1:73" ht="15.75" customHeight="1" x14ac:dyDescent="0.2">
      <c r="AL30" s="70"/>
      <c r="AX30" s="70"/>
      <c r="BK30" s="74"/>
    </row>
    <row r="31" spans="1:73" ht="22.5" x14ac:dyDescent="0.2">
      <c r="A31" s="39">
        <v>4</v>
      </c>
      <c r="C31" s="42" t="s">
        <v>18</v>
      </c>
      <c r="D31" s="42" t="s">
        <v>0</v>
      </c>
      <c r="E31" s="42" t="s">
        <v>19</v>
      </c>
      <c r="F31" s="42" t="s">
        <v>11</v>
      </c>
      <c r="G31" s="42" t="s">
        <v>12</v>
      </c>
      <c r="I31" s="42" t="s">
        <v>18</v>
      </c>
      <c r="J31" s="42" t="s">
        <v>0</v>
      </c>
      <c r="K31" s="42" t="s">
        <v>19</v>
      </c>
      <c r="L31" s="42" t="s">
        <v>11</v>
      </c>
      <c r="M31" s="42" t="s">
        <v>12</v>
      </c>
      <c r="O31" s="42" t="s">
        <v>18</v>
      </c>
      <c r="P31" s="42" t="s">
        <v>0</v>
      </c>
      <c r="Q31" s="42" t="s">
        <v>19</v>
      </c>
      <c r="R31" s="42" t="s">
        <v>11</v>
      </c>
      <c r="S31" s="42" t="s">
        <v>12</v>
      </c>
      <c r="U31" s="42" t="s">
        <v>18</v>
      </c>
      <c r="V31" s="42" t="s">
        <v>0</v>
      </c>
      <c r="W31" s="42" t="s">
        <v>19</v>
      </c>
      <c r="X31" s="42" t="s">
        <v>11</v>
      </c>
      <c r="Y31" s="42" t="s">
        <v>12</v>
      </c>
      <c r="AA31" s="42" t="s">
        <v>18</v>
      </c>
      <c r="AB31" s="42" t="s">
        <v>0</v>
      </c>
      <c r="AC31" s="42" t="s">
        <v>19</v>
      </c>
      <c r="AD31" s="42" t="s">
        <v>11</v>
      </c>
      <c r="AE31" s="42" t="s">
        <v>12</v>
      </c>
      <c r="AG31" s="42" t="s">
        <v>18</v>
      </c>
      <c r="AH31" s="42" t="s">
        <v>0</v>
      </c>
      <c r="AI31" s="42" t="s">
        <v>19</v>
      </c>
      <c r="AJ31" s="42" t="s">
        <v>11</v>
      </c>
      <c r="AK31" s="42" t="s">
        <v>12</v>
      </c>
      <c r="AM31" s="42" t="s">
        <v>18</v>
      </c>
      <c r="AN31" s="42" t="s">
        <v>0</v>
      </c>
      <c r="AO31" s="42" t="s">
        <v>19</v>
      </c>
      <c r="AP31" s="42" t="s">
        <v>11</v>
      </c>
      <c r="AQ31" s="42" t="s">
        <v>12</v>
      </c>
      <c r="AZ31" s="35" t="s">
        <v>23</v>
      </c>
      <c r="BA31" s="35" t="s">
        <v>24</v>
      </c>
      <c r="BB31" s="52" t="s">
        <v>22</v>
      </c>
      <c r="BC31" s="46" t="s">
        <v>11</v>
      </c>
      <c r="BD31" s="46" t="s">
        <v>12</v>
      </c>
      <c r="BE31" s="46" t="s">
        <v>26</v>
      </c>
      <c r="BH31" s="46" t="s">
        <v>11</v>
      </c>
      <c r="BI31" s="46" t="s">
        <v>12</v>
      </c>
      <c r="BJ31" s="46" t="s">
        <v>26</v>
      </c>
      <c r="BK31" s="74"/>
      <c r="BL31" s="46" t="s">
        <v>61</v>
      </c>
    </row>
    <row r="32" spans="1:73" x14ac:dyDescent="0.2">
      <c r="C32" s="109"/>
      <c r="D32" s="109">
        <f>C32*48</f>
        <v>0</v>
      </c>
      <c r="E32" s="29" t="s">
        <v>13</v>
      </c>
      <c r="F32" s="29">
        <v>0</v>
      </c>
      <c r="G32" s="29">
        <f>F32*16</f>
        <v>0</v>
      </c>
      <c r="I32" s="109"/>
      <c r="J32" s="109">
        <f>I32*48</f>
        <v>0</v>
      </c>
      <c r="K32" s="29" t="s">
        <v>13</v>
      </c>
      <c r="L32" s="29">
        <v>0</v>
      </c>
      <c r="M32" s="29">
        <f>L32*16</f>
        <v>0</v>
      </c>
      <c r="O32" s="109"/>
      <c r="P32" s="109">
        <f>O32*48</f>
        <v>0</v>
      </c>
      <c r="Q32" s="29" t="s">
        <v>13</v>
      </c>
      <c r="R32" s="29">
        <v>0</v>
      </c>
      <c r="S32" s="29">
        <f>R32*16</f>
        <v>0</v>
      </c>
      <c r="U32" s="109"/>
      <c r="V32" s="109">
        <f>U32*48</f>
        <v>0</v>
      </c>
      <c r="W32" s="29" t="s">
        <v>13</v>
      </c>
      <c r="X32" s="29">
        <v>0</v>
      </c>
      <c r="Y32" s="29">
        <f>X32*16</f>
        <v>0</v>
      </c>
      <c r="AA32" s="109"/>
      <c r="AB32" s="109">
        <f>AA32*48</f>
        <v>0</v>
      </c>
      <c r="AC32" s="29" t="s">
        <v>13</v>
      </c>
      <c r="AD32" s="29">
        <v>0</v>
      </c>
      <c r="AE32" s="29">
        <f>AD32*16</f>
        <v>0</v>
      </c>
      <c r="AG32" s="109">
        <v>1</v>
      </c>
      <c r="AH32" s="109">
        <f>AG32*48</f>
        <v>48</v>
      </c>
      <c r="AI32" s="29" t="s">
        <v>13</v>
      </c>
      <c r="AJ32" s="29">
        <v>1</v>
      </c>
      <c r="AK32" s="29">
        <f>AJ32*16</f>
        <v>16</v>
      </c>
      <c r="AL32" s="70"/>
      <c r="AM32" s="109"/>
      <c r="AN32" s="109"/>
      <c r="AO32" s="29" t="s">
        <v>79</v>
      </c>
      <c r="AP32" s="29">
        <v>10</v>
      </c>
      <c r="AQ32" s="29">
        <f>AP32*8</f>
        <v>80</v>
      </c>
      <c r="AX32" s="70"/>
      <c r="AZ32" s="120">
        <f>C32+I32+O32+U32+AA32+AG32</f>
        <v>1</v>
      </c>
      <c r="BA32" s="120">
        <f>D32+J32+P32+V32+AB32+AH32</f>
        <v>48</v>
      </c>
      <c r="BB32" s="29" t="s">
        <v>13</v>
      </c>
      <c r="BC32" s="30">
        <f t="shared" ref="BC32:BD35" si="9">F32+L32+R32+X32+AD32+AJ32</f>
        <v>1</v>
      </c>
      <c r="BD32" s="30">
        <f t="shared" si="9"/>
        <v>16</v>
      </c>
      <c r="BE32" s="154">
        <f>BC32+BC33</f>
        <v>1</v>
      </c>
      <c r="BF32" s="54" t="s">
        <v>21</v>
      </c>
      <c r="BH32" s="30">
        <f t="shared" ref="BH32:BI35" si="10">AP32</f>
        <v>10</v>
      </c>
      <c r="BI32" s="30">
        <f t="shared" si="10"/>
        <v>80</v>
      </c>
      <c r="BJ32" s="53">
        <f>BH32+BH33</f>
        <v>10</v>
      </c>
      <c r="BK32" s="74"/>
      <c r="BL32" s="76">
        <f>BE32+BJ32</f>
        <v>11</v>
      </c>
    </row>
    <row r="33" spans="1:64" x14ac:dyDescent="0.2">
      <c r="C33" s="109"/>
      <c r="D33" s="109"/>
      <c r="E33" s="29" t="s">
        <v>14</v>
      </c>
      <c r="F33" s="29">
        <v>0</v>
      </c>
      <c r="G33" s="29">
        <f>F33*16</f>
        <v>0</v>
      </c>
      <c r="I33" s="109"/>
      <c r="J33" s="109"/>
      <c r="K33" s="29" t="s">
        <v>14</v>
      </c>
      <c r="L33" s="29">
        <v>0</v>
      </c>
      <c r="M33" s="29">
        <f>L33*16</f>
        <v>0</v>
      </c>
      <c r="O33" s="109"/>
      <c r="P33" s="109"/>
      <c r="Q33" s="29" t="s">
        <v>14</v>
      </c>
      <c r="R33" s="29">
        <v>0</v>
      </c>
      <c r="S33" s="29">
        <f>R33*16</f>
        <v>0</v>
      </c>
      <c r="U33" s="109"/>
      <c r="V33" s="109"/>
      <c r="W33" s="29" t="s">
        <v>14</v>
      </c>
      <c r="X33" s="29">
        <v>0</v>
      </c>
      <c r="Y33" s="29">
        <f>X33*16</f>
        <v>0</v>
      </c>
      <c r="AA33" s="109"/>
      <c r="AB33" s="109"/>
      <c r="AC33" s="29" t="s">
        <v>14</v>
      </c>
      <c r="AD33" s="29">
        <v>0</v>
      </c>
      <c r="AE33" s="29">
        <f>AD33*16</f>
        <v>0</v>
      </c>
      <c r="AG33" s="109"/>
      <c r="AH33" s="109"/>
      <c r="AI33" s="29" t="s">
        <v>14</v>
      </c>
      <c r="AJ33" s="29">
        <v>0</v>
      </c>
      <c r="AK33" s="29">
        <f>AJ33*16</f>
        <v>0</v>
      </c>
      <c r="AM33" s="109"/>
      <c r="AN33" s="109"/>
      <c r="AO33" s="29"/>
      <c r="AP33" s="29"/>
      <c r="AQ33" s="29">
        <f>AP33*8</f>
        <v>0</v>
      </c>
      <c r="AZ33" s="120"/>
      <c r="BA33" s="120"/>
      <c r="BB33" s="29" t="s">
        <v>14</v>
      </c>
      <c r="BC33" s="30">
        <f t="shared" si="9"/>
        <v>0</v>
      </c>
      <c r="BD33" s="30">
        <f t="shared" si="9"/>
        <v>0</v>
      </c>
      <c r="BE33" s="155"/>
      <c r="BH33" s="30">
        <f t="shared" si="10"/>
        <v>0</v>
      </c>
      <c r="BI33" s="30">
        <f t="shared" si="10"/>
        <v>0</v>
      </c>
      <c r="BJ33" s="47"/>
      <c r="BK33" s="74"/>
      <c r="BL33" s="75"/>
    </row>
    <row r="34" spans="1:64" x14ac:dyDescent="0.2">
      <c r="C34" s="109"/>
      <c r="D34" s="109"/>
      <c r="E34" s="31" t="s">
        <v>15</v>
      </c>
      <c r="F34" s="31">
        <v>0</v>
      </c>
      <c r="G34" s="31">
        <f>F34*16</f>
        <v>0</v>
      </c>
      <c r="I34" s="109"/>
      <c r="J34" s="109"/>
      <c r="K34" s="31" t="s">
        <v>15</v>
      </c>
      <c r="L34" s="31">
        <v>0</v>
      </c>
      <c r="M34" s="31">
        <f>L34*16</f>
        <v>0</v>
      </c>
      <c r="O34" s="109"/>
      <c r="P34" s="109"/>
      <c r="Q34" s="31" t="s">
        <v>15</v>
      </c>
      <c r="R34" s="31">
        <v>0</v>
      </c>
      <c r="S34" s="31">
        <f>R34*16</f>
        <v>0</v>
      </c>
      <c r="U34" s="109"/>
      <c r="V34" s="109"/>
      <c r="W34" s="31" t="s">
        <v>15</v>
      </c>
      <c r="X34" s="31">
        <v>0</v>
      </c>
      <c r="Y34" s="31">
        <f>X34*16</f>
        <v>0</v>
      </c>
      <c r="AA34" s="109"/>
      <c r="AB34" s="109"/>
      <c r="AC34" s="31" t="s">
        <v>15</v>
      </c>
      <c r="AD34" s="31">
        <v>0</v>
      </c>
      <c r="AE34" s="31">
        <f>AD34*16</f>
        <v>0</v>
      </c>
      <c r="AG34" s="109"/>
      <c r="AH34" s="109"/>
      <c r="AI34" s="31" t="s">
        <v>15</v>
      </c>
      <c r="AJ34" s="31">
        <v>1</v>
      </c>
      <c r="AK34" s="31">
        <f>AJ34*16</f>
        <v>16</v>
      </c>
      <c r="AL34" s="70"/>
      <c r="AM34" s="109"/>
      <c r="AN34" s="109"/>
      <c r="AO34" s="31"/>
      <c r="AP34" s="31"/>
      <c r="AQ34" s="31"/>
      <c r="AX34" s="70"/>
      <c r="AZ34" s="120"/>
      <c r="BA34" s="120"/>
      <c r="BB34" s="31" t="s">
        <v>15</v>
      </c>
      <c r="BC34" s="32">
        <f t="shared" si="9"/>
        <v>1</v>
      </c>
      <c r="BD34" s="32">
        <f t="shared" si="9"/>
        <v>16</v>
      </c>
      <c r="BE34" s="141">
        <f>BC34+BC35</f>
        <v>2</v>
      </c>
      <c r="BH34" s="32">
        <f t="shared" si="10"/>
        <v>0</v>
      </c>
      <c r="BI34" s="32">
        <f t="shared" si="10"/>
        <v>0</v>
      </c>
      <c r="BJ34" s="47"/>
      <c r="BK34" s="74"/>
      <c r="BL34" s="75"/>
    </row>
    <row r="35" spans="1:64" x14ac:dyDescent="0.2">
      <c r="C35" s="109"/>
      <c r="D35" s="109"/>
      <c r="E35" s="40" t="s">
        <v>16</v>
      </c>
      <c r="F35" s="40">
        <v>0</v>
      </c>
      <c r="G35" s="40">
        <f>F35*16</f>
        <v>0</v>
      </c>
      <c r="I35" s="109"/>
      <c r="J35" s="109"/>
      <c r="K35" s="40" t="s">
        <v>16</v>
      </c>
      <c r="L35" s="40">
        <v>0</v>
      </c>
      <c r="M35" s="40">
        <f>L35*16</f>
        <v>0</v>
      </c>
      <c r="O35" s="109"/>
      <c r="P35" s="109"/>
      <c r="Q35" s="40" t="s">
        <v>16</v>
      </c>
      <c r="R35" s="40">
        <v>0</v>
      </c>
      <c r="S35" s="40">
        <f>R35*16</f>
        <v>0</v>
      </c>
      <c r="U35" s="109"/>
      <c r="V35" s="109"/>
      <c r="W35" s="40" t="s">
        <v>16</v>
      </c>
      <c r="X35" s="40">
        <v>0</v>
      </c>
      <c r="Y35" s="40">
        <f>X35*16</f>
        <v>0</v>
      </c>
      <c r="AA35" s="109"/>
      <c r="AB35" s="109"/>
      <c r="AC35" s="40" t="s">
        <v>16</v>
      </c>
      <c r="AD35" s="40">
        <v>0</v>
      </c>
      <c r="AE35" s="40">
        <f>AD35*16</f>
        <v>0</v>
      </c>
      <c r="AG35" s="109"/>
      <c r="AH35" s="109"/>
      <c r="AI35" s="40" t="s">
        <v>16</v>
      </c>
      <c r="AJ35" s="40">
        <v>1</v>
      </c>
      <c r="AK35" s="40">
        <f>AJ35*16</f>
        <v>16</v>
      </c>
      <c r="AM35" s="109"/>
      <c r="AN35" s="109"/>
      <c r="AO35" s="40"/>
      <c r="AP35" s="40"/>
      <c r="AQ35" s="40"/>
      <c r="AZ35" s="120"/>
      <c r="BA35" s="120"/>
      <c r="BB35" s="40" t="s">
        <v>16</v>
      </c>
      <c r="BC35" s="41">
        <f t="shared" si="9"/>
        <v>1</v>
      </c>
      <c r="BD35" s="41">
        <f t="shared" si="9"/>
        <v>16</v>
      </c>
      <c r="BE35" s="142"/>
      <c r="BH35" s="41">
        <f t="shared" si="10"/>
        <v>0</v>
      </c>
      <c r="BI35" s="41">
        <f t="shared" si="10"/>
        <v>0</v>
      </c>
      <c r="BJ35" s="47">
        <f>BH34+BH35</f>
        <v>0</v>
      </c>
      <c r="BK35" s="74"/>
      <c r="BL35" s="75"/>
    </row>
    <row r="36" spans="1:64" x14ac:dyDescent="0.2">
      <c r="C36" s="109"/>
      <c r="D36" s="109"/>
      <c r="E36" s="43" t="s">
        <v>17</v>
      </c>
      <c r="F36" s="82">
        <f>SUM(F32:F35)</f>
        <v>0</v>
      </c>
      <c r="G36" s="83">
        <f>SUM(G32:G35)</f>
        <v>0</v>
      </c>
      <c r="I36" s="109"/>
      <c r="J36" s="109"/>
      <c r="K36" s="43" t="s">
        <v>17</v>
      </c>
      <c r="L36" s="82">
        <f>SUM(L32:L35)</f>
        <v>0</v>
      </c>
      <c r="M36" s="83">
        <f>SUM(M32:M35)</f>
        <v>0</v>
      </c>
      <c r="O36" s="109"/>
      <c r="P36" s="109"/>
      <c r="Q36" s="43" t="s">
        <v>17</v>
      </c>
      <c r="R36" s="82">
        <f>SUM(R32:R35)</f>
        <v>0</v>
      </c>
      <c r="S36" s="83">
        <f>SUM(S32:S35)</f>
        <v>0</v>
      </c>
      <c r="U36" s="109"/>
      <c r="V36" s="109"/>
      <c r="W36" s="43" t="s">
        <v>17</v>
      </c>
      <c r="X36" s="82">
        <f>SUM(X32:X35)</f>
        <v>0</v>
      </c>
      <c r="Y36" s="83">
        <f>SUM(Y32:Y35)</f>
        <v>0</v>
      </c>
      <c r="AA36" s="109"/>
      <c r="AB36" s="109"/>
      <c r="AC36" s="43" t="s">
        <v>17</v>
      </c>
      <c r="AD36" s="82">
        <f>SUM(AD32:AD35)</f>
        <v>0</v>
      </c>
      <c r="AE36" s="83">
        <f>SUM(AE32:AE35)</f>
        <v>0</v>
      </c>
      <c r="AG36" s="109"/>
      <c r="AH36" s="109"/>
      <c r="AI36" s="43" t="s">
        <v>17</v>
      </c>
      <c r="AJ36" s="82">
        <f>SUM(AJ32:AJ35)</f>
        <v>3</v>
      </c>
      <c r="AK36" s="83">
        <f>SUM(AK32:AK35)</f>
        <v>48</v>
      </c>
      <c r="AL36" s="70"/>
      <c r="AM36" s="109"/>
      <c r="AN36" s="109"/>
      <c r="AO36" s="43" t="s">
        <v>17</v>
      </c>
      <c r="AP36" s="43">
        <f>SUM(AP32:AP35)</f>
        <v>10</v>
      </c>
      <c r="AQ36" s="43">
        <f>SUM(AQ32:AQ35)</f>
        <v>80</v>
      </c>
      <c r="AX36" s="70"/>
      <c r="AZ36" s="44"/>
      <c r="BA36" s="44"/>
      <c r="BB36" s="48" t="s">
        <v>17</v>
      </c>
      <c r="BC36" s="47">
        <f>SUM(BC32:BC35)</f>
        <v>3</v>
      </c>
      <c r="BD36" s="47">
        <f>SUM(BD32:BD35)</f>
        <v>48</v>
      </c>
      <c r="BE36" s="47">
        <f>BE32+BE34</f>
        <v>3</v>
      </c>
      <c r="BH36" s="47">
        <f>SUM(BH32:BH35)</f>
        <v>10</v>
      </c>
      <c r="BI36" s="47">
        <f>SUM(BI32:BI35)</f>
        <v>80</v>
      </c>
      <c r="BJ36" s="47">
        <f>BJ32+BJ35</f>
        <v>10</v>
      </c>
      <c r="BK36" s="74"/>
      <c r="BL36" s="75"/>
    </row>
    <row r="37" spans="1:64" x14ac:dyDescent="0.2">
      <c r="C37" s="110"/>
      <c r="D37" s="111"/>
      <c r="E37" s="111"/>
      <c r="F37" s="111"/>
      <c r="G37" s="112"/>
      <c r="I37" s="110"/>
      <c r="J37" s="111"/>
      <c r="K37" s="111"/>
      <c r="L37" s="111"/>
      <c r="M37" s="112"/>
      <c r="O37" s="110"/>
      <c r="P37" s="111"/>
      <c r="Q37" s="111"/>
      <c r="R37" s="111"/>
      <c r="S37" s="112"/>
      <c r="U37" s="110"/>
      <c r="V37" s="111"/>
      <c r="W37" s="111"/>
      <c r="X37" s="111"/>
      <c r="Y37" s="112"/>
      <c r="AA37" s="110"/>
      <c r="AB37" s="111"/>
      <c r="AC37" s="111"/>
      <c r="AD37" s="111"/>
      <c r="AE37" s="112"/>
      <c r="AG37" s="110" t="s">
        <v>68</v>
      </c>
      <c r="AH37" s="111"/>
      <c r="AI37" s="111"/>
      <c r="AJ37" s="111"/>
      <c r="AK37" s="112"/>
      <c r="AM37" s="110" t="s">
        <v>123</v>
      </c>
      <c r="AN37" s="111"/>
      <c r="AO37" s="111"/>
      <c r="AP37" s="111"/>
      <c r="AQ37" s="112"/>
      <c r="BK37" s="74"/>
    </row>
    <row r="38" spans="1:64" x14ac:dyDescent="0.2">
      <c r="C38" s="108"/>
      <c r="D38" s="108"/>
      <c r="E38" s="108"/>
      <c r="F38" s="108"/>
      <c r="G38" s="108"/>
      <c r="I38" s="108"/>
      <c r="J38" s="108"/>
      <c r="K38" s="108"/>
      <c r="L38" s="108"/>
      <c r="M38" s="108"/>
      <c r="O38" s="108"/>
      <c r="P38" s="108"/>
      <c r="Q38" s="108"/>
      <c r="R38" s="108"/>
      <c r="S38" s="108"/>
      <c r="U38" s="108"/>
      <c r="V38" s="108"/>
      <c r="W38" s="108"/>
      <c r="X38" s="108"/>
      <c r="Y38" s="108"/>
      <c r="AA38" s="108"/>
      <c r="AB38" s="108"/>
      <c r="AC38" s="108"/>
      <c r="AD38" s="108"/>
      <c r="AE38" s="108"/>
      <c r="AG38" s="108" t="s">
        <v>69</v>
      </c>
      <c r="AH38" s="108"/>
      <c r="AI38" s="108"/>
      <c r="AJ38" s="108"/>
      <c r="AK38" s="108"/>
      <c r="AL38" s="70"/>
      <c r="AM38" s="113"/>
      <c r="AN38" s="113"/>
      <c r="AO38" s="113"/>
      <c r="AP38" s="113"/>
      <c r="AQ38" s="113"/>
      <c r="AX38" s="70"/>
      <c r="BK38" s="74"/>
    </row>
    <row r="39" spans="1:64" x14ac:dyDescent="0.2">
      <c r="BK39" s="74"/>
    </row>
    <row r="40" spans="1:64" ht="22.5" customHeight="1" x14ac:dyDescent="0.2">
      <c r="A40" s="39">
        <v>5</v>
      </c>
      <c r="C40" s="42" t="s">
        <v>18</v>
      </c>
      <c r="D40" s="42" t="s">
        <v>0</v>
      </c>
      <c r="E40" s="42" t="s">
        <v>19</v>
      </c>
      <c r="F40" s="42" t="s">
        <v>11</v>
      </c>
      <c r="G40" s="42" t="s">
        <v>12</v>
      </c>
      <c r="I40" s="42" t="s">
        <v>18</v>
      </c>
      <c r="J40" s="42" t="s">
        <v>0</v>
      </c>
      <c r="K40" s="42" t="s">
        <v>19</v>
      </c>
      <c r="L40" s="42" t="s">
        <v>11</v>
      </c>
      <c r="M40" s="42" t="s">
        <v>12</v>
      </c>
      <c r="O40" s="42" t="s">
        <v>18</v>
      </c>
      <c r="P40" s="42" t="s">
        <v>0</v>
      </c>
      <c r="Q40" s="42" t="s">
        <v>19</v>
      </c>
      <c r="R40" s="42" t="s">
        <v>11</v>
      </c>
      <c r="S40" s="42" t="s">
        <v>12</v>
      </c>
      <c r="U40" s="42" t="s">
        <v>18</v>
      </c>
      <c r="V40" s="42" t="s">
        <v>0</v>
      </c>
      <c r="W40" s="42" t="s">
        <v>19</v>
      </c>
      <c r="X40" s="42" t="s">
        <v>11</v>
      </c>
      <c r="Y40" s="42" t="s">
        <v>12</v>
      </c>
      <c r="AA40" s="42" t="s">
        <v>18</v>
      </c>
      <c r="AB40" s="42" t="s">
        <v>0</v>
      </c>
      <c r="AC40" s="42" t="s">
        <v>19</v>
      </c>
      <c r="AD40" s="42" t="s">
        <v>11</v>
      </c>
      <c r="AE40" s="42" t="s">
        <v>12</v>
      </c>
      <c r="AG40" s="42" t="s">
        <v>18</v>
      </c>
      <c r="AH40" s="42" t="s">
        <v>0</v>
      </c>
      <c r="AI40" s="42" t="s">
        <v>19</v>
      </c>
      <c r="AJ40" s="42" t="s">
        <v>11</v>
      </c>
      <c r="AK40" s="42" t="s">
        <v>12</v>
      </c>
      <c r="AL40" s="70"/>
      <c r="AM40" s="42" t="s">
        <v>18</v>
      </c>
      <c r="AN40" s="42" t="s">
        <v>0</v>
      </c>
      <c r="AO40" s="42" t="s">
        <v>19</v>
      </c>
      <c r="AP40" s="42" t="s">
        <v>11</v>
      </c>
      <c r="AQ40" s="42" t="s">
        <v>12</v>
      </c>
      <c r="AX40" s="70"/>
      <c r="AZ40" s="35" t="s">
        <v>23</v>
      </c>
      <c r="BA40" s="35" t="s">
        <v>24</v>
      </c>
      <c r="BB40" s="52" t="s">
        <v>22</v>
      </c>
      <c r="BC40" s="46" t="s">
        <v>11</v>
      </c>
      <c r="BD40" s="46" t="s">
        <v>12</v>
      </c>
      <c r="BE40" s="46" t="s">
        <v>26</v>
      </c>
      <c r="BH40" s="46" t="s">
        <v>11</v>
      </c>
      <c r="BI40" s="46" t="s">
        <v>12</v>
      </c>
      <c r="BJ40" s="46" t="s">
        <v>26</v>
      </c>
      <c r="BK40" s="74"/>
      <c r="BL40" s="46" t="s">
        <v>61</v>
      </c>
    </row>
    <row r="41" spans="1:64" x14ac:dyDescent="0.2">
      <c r="C41" s="109"/>
      <c r="D41" s="109">
        <f>C41*48</f>
        <v>0</v>
      </c>
      <c r="E41" s="29" t="s">
        <v>13</v>
      </c>
      <c r="F41" s="29">
        <v>0</v>
      </c>
      <c r="G41" s="29">
        <f>F41*16</f>
        <v>0</v>
      </c>
      <c r="I41" s="109"/>
      <c r="J41" s="109">
        <f>I41*48</f>
        <v>0</v>
      </c>
      <c r="K41" s="29" t="s">
        <v>13</v>
      </c>
      <c r="L41" s="29">
        <v>0</v>
      </c>
      <c r="M41" s="29">
        <f>L41*16</f>
        <v>0</v>
      </c>
      <c r="O41" s="109"/>
      <c r="P41" s="109">
        <f>O41*48</f>
        <v>0</v>
      </c>
      <c r="Q41" s="29" t="s">
        <v>13</v>
      </c>
      <c r="R41" s="29">
        <v>0</v>
      </c>
      <c r="S41" s="29">
        <f>R41*16</f>
        <v>0</v>
      </c>
      <c r="U41" s="109"/>
      <c r="V41" s="109">
        <f>U41*48</f>
        <v>0</v>
      </c>
      <c r="W41" s="29" t="s">
        <v>13</v>
      </c>
      <c r="X41" s="29">
        <v>0</v>
      </c>
      <c r="Y41" s="29">
        <f>X41*16</f>
        <v>0</v>
      </c>
      <c r="AA41" s="109"/>
      <c r="AB41" s="109">
        <f>AA41*48</f>
        <v>0</v>
      </c>
      <c r="AC41" s="29" t="s">
        <v>13</v>
      </c>
      <c r="AD41" s="29">
        <v>0</v>
      </c>
      <c r="AE41" s="29">
        <f>AD41*16</f>
        <v>0</v>
      </c>
      <c r="AG41" s="109">
        <v>1</v>
      </c>
      <c r="AH41" s="109">
        <f>AG41*48</f>
        <v>48</v>
      </c>
      <c r="AI41" s="29" t="s">
        <v>13</v>
      </c>
      <c r="AJ41" s="29">
        <v>1</v>
      </c>
      <c r="AK41" s="29">
        <f>AJ41*16</f>
        <v>16</v>
      </c>
      <c r="AM41" s="109"/>
      <c r="AN41" s="109"/>
      <c r="AO41" s="29" t="s">
        <v>13</v>
      </c>
      <c r="AP41" s="29">
        <v>2</v>
      </c>
      <c r="AQ41" s="29">
        <f>AP41*16</f>
        <v>32</v>
      </c>
      <c r="AZ41" s="120">
        <f>C41+I41+O41+U41+AA41+AG41</f>
        <v>1</v>
      </c>
      <c r="BA41" s="120">
        <f>D41+J41+P41+V41+AB41+AH41</f>
        <v>48</v>
      </c>
      <c r="BB41" s="29" t="s">
        <v>13</v>
      </c>
      <c r="BC41" s="30">
        <f t="shared" ref="BC41:BD44" si="11">F41+L41+R41+X41+AD41+AJ41</f>
        <v>1</v>
      </c>
      <c r="BD41" s="30">
        <f t="shared" si="11"/>
        <v>16</v>
      </c>
      <c r="BE41" s="154">
        <f>BC41+BC42</f>
        <v>1</v>
      </c>
      <c r="BF41" s="54" t="s">
        <v>21</v>
      </c>
      <c r="BH41" s="30">
        <f t="shared" ref="BH41:BI44" si="12">AP41</f>
        <v>2</v>
      </c>
      <c r="BI41" s="30">
        <f t="shared" si="12"/>
        <v>32</v>
      </c>
      <c r="BJ41" s="53">
        <f>BH41+BH42</f>
        <v>2</v>
      </c>
      <c r="BK41" s="74"/>
      <c r="BL41" s="76">
        <f>BE41+BJ41</f>
        <v>3</v>
      </c>
    </row>
    <row r="42" spans="1:64" x14ac:dyDescent="0.2">
      <c r="C42" s="109"/>
      <c r="D42" s="109"/>
      <c r="E42" s="29" t="s">
        <v>14</v>
      </c>
      <c r="F42" s="29">
        <v>0</v>
      </c>
      <c r="G42" s="29">
        <f>F42*16</f>
        <v>0</v>
      </c>
      <c r="I42" s="109"/>
      <c r="J42" s="109"/>
      <c r="K42" s="29" t="s">
        <v>14</v>
      </c>
      <c r="L42" s="29">
        <v>0</v>
      </c>
      <c r="M42" s="29">
        <f>L42*16</f>
        <v>0</v>
      </c>
      <c r="O42" s="109"/>
      <c r="P42" s="109"/>
      <c r="Q42" s="29" t="s">
        <v>14</v>
      </c>
      <c r="R42" s="29">
        <v>0</v>
      </c>
      <c r="S42" s="29">
        <f>R42*16</f>
        <v>0</v>
      </c>
      <c r="U42" s="109"/>
      <c r="V42" s="109"/>
      <c r="W42" s="29" t="s">
        <v>14</v>
      </c>
      <c r="X42" s="29">
        <v>0</v>
      </c>
      <c r="Y42" s="29">
        <f>X42*16</f>
        <v>0</v>
      </c>
      <c r="AA42" s="109"/>
      <c r="AB42" s="109"/>
      <c r="AC42" s="29" t="s">
        <v>14</v>
      </c>
      <c r="AD42" s="29">
        <v>0</v>
      </c>
      <c r="AE42" s="29">
        <f>AD42*16</f>
        <v>0</v>
      </c>
      <c r="AG42" s="109"/>
      <c r="AH42" s="109"/>
      <c r="AI42" s="29" t="s">
        <v>14</v>
      </c>
      <c r="AJ42" s="29">
        <v>0</v>
      </c>
      <c r="AK42" s="29">
        <f>AJ42*16</f>
        <v>0</v>
      </c>
      <c r="AL42" s="70"/>
      <c r="AM42" s="109"/>
      <c r="AN42" s="109"/>
      <c r="AO42" s="29"/>
      <c r="AP42" s="29"/>
      <c r="AQ42" s="29"/>
      <c r="AX42" s="70"/>
      <c r="AZ42" s="120"/>
      <c r="BA42" s="120"/>
      <c r="BB42" s="29" t="s">
        <v>14</v>
      </c>
      <c r="BC42" s="30">
        <f t="shared" si="11"/>
        <v>0</v>
      </c>
      <c r="BD42" s="30">
        <f t="shared" si="11"/>
        <v>0</v>
      </c>
      <c r="BE42" s="155"/>
      <c r="BH42" s="30">
        <f t="shared" si="12"/>
        <v>0</v>
      </c>
      <c r="BI42" s="30">
        <f t="shared" si="12"/>
        <v>0</v>
      </c>
      <c r="BJ42" s="47"/>
      <c r="BK42" s="74"/>
      <c r="BL42" s="75"/>
    </row>
    <row r="43" spans="1:64" x14ac:dyDescent="0.2">
      <c r="C43" s="109"/>
      <c r="D43" s="109"/>
      <c r="E43" s="31" t="s">
        <v>15</v>
      </c>
      <c r="F43" s="31">
        <v>0</v>
      </c>
      <c r="G43" s="31">
        <f>F43*16</f>
        <v>0</v>
      </c>
      <c r="I43" s="109"/>
      <c r="J43" s="109"/>
      <c r="K43" s="31" t="s">
        <v>15</v>
      </c>
      <c r="L43" s="31">
        <v>0</v>
      </c>
      <c r="M43" s="31">
        <f>L43*16</f>
        <v>0</v>
      </c>
      <c r="O43" s="109"/>
      <c r="P43" s="109"/>
      <c r="Q43" s="31" t="s">
        <v>15</v>
      </c>
      <c r="R43" s="31">
        <v>0</v>
      </c>
      <c r="S43" s="31">
        <f>R43*16</f>
        <v>0</v>
      </c>
      <c r="U43" s="109"/>
      <c r="V43" s="109"/>
      <c r="W43" s="31" t="s">
        <v>15</v>
      </c>
      <c r="X43" s="31">
        <v>0</v>
      </c>
      <c r="Y43" s="31">
        <f>X43*16</f>
        <v>0</v>
      </c>
      <c r="AA43" s="109"/>
      <c r="AB43" s="109"/>
      <c r="AC43" s="31" t="s">
        <v>15</v>
      </c>
      <c r="AD43" s="31">
        <v>0</v>
      </c>
      <c r="AE43" s="31">
        <f>AD43*16</f>
        <v>0</v>
      </c>
      <c r="AG43" s="109"/>
      <c r="AH43" s="109"/>
      <c r="AI43" s="31" t="s">
        <v>15</v>
      </c>
      <c r="AJ43" s="31">
        <v>1</v>
      </c>
      <c r="AK43" s="31">
        <f>AJ43*16</f>
        <v>16</v>
      </c>
      <c r="AM43" s="109"/>
      <c r="AN43" s="109"/>
      <c r="AO43" s="31"/>
      <c r="AP43" s="31"/>
      <c r="AQ43" s="31"/>
      <c r="AZ43" s="120"/>
      <c r="BA43" s="120"/>
      <c r="BB43" s="31" t="s">
        <v>15</v>
      </c>
      <c r="BC43" s="32">
        <f t="shared" si="11"/>
        <v>1</v>
      </c>
      <c r="BD43" s="32">
        <f t="shared" si="11"/>
        <v>16</v>
      </c>
      <c r="BE43" s="141">
        <f>BC43+BC44</f>
        <v>2</v>
      </c>
      <c r="BH43" s="32">
        <f t="shared" si="12"/>
        <v>0</v>
      </c>
      <c r="BI43" s="32">
        <f t="shared" si="12"/>
        <v>0</v>
      </c>
      <c r="BJ43" s="47"/>
      <c r="BK43" s="74"/>
      <c r="BL43" s="75"/>
    </row>
    <row r="44" spans="1:64" x14ac:dyDescent="0.2">
      <c r="C44" s="109"/>
      <c r="D44" s="109"/>
      <c r="E44" s="40" t="s">
        <v>16</v>
      </c>
      <c r="F44" s="40">
        <v>0</v>
      </c>
      <c r="G44" s="40">
        <f>F44*16</f>
        <v>0</v>
      </c>
      <c r="I44" s="109"/>
      <c r="J44" s="109"/>
      <c r="K44" s="40" t="s">
        <v>16</v>
      </c>
      <c r="L44" s="40">
        <v>0</v>
      </c>
      <c r="M44" s="40">
        <f>L44*16</f>
        <v>0</v>
      </c>
      <c r="O44" s="109"/>
      <c r="P44" s="109"/>
      <c r="Q44" s="40" t="s">
        <v>16</v>
      </c>
      <c r="R44" s="40">
        <v>0</v>
      </c>
      <c r="S44" s="40">
        <f>R44*16</f>
        <v>0</v>
      </c>
      <c r="U44" s="109"/>
      <c r="V44" s="109"/>
      <c r="W44" s="40" t="s">
        <v>16</v>
      </c>
      <c r="X44" s="40">
        <v>0</v>
      </c>
      <c r="Y44" s="40">
        <f>X44*16</f>
        <v>0</v>
      </c>
      <c r="AA44" s="109"/>
      <c r="AB44" s="109"/>
      <c r="AC44" s="40" t="s">
        <v>16</v>
      </c>
      <c r="AD44" s="40">
        <v>0</v>
      </c>
      <c r="AE44" s="40">
        <f>AD44*16</f>
        <v>0</v>
      </c>
      <c r="AG44" s="109"/>
      <c r="AH44" s="109"/>
      <c r="AI44" s="40" t="s">
        <v>16</v>
      </c>
      <c r="AJ44" s="40">
        <v>1</v>
      </c>
      <c r="AK44" s="40">
        <f>AJ44*16</f>
        <v>16</v>
      </c>
      <c r="AL44" s="70"/>
      <c r="AM44" s="109"/>
      <c r="AN44" s="109"/>
      <c r="AO44" s="40"/>
      <c r="AP44" s="40"/>
      <c r="AQ44" s="40"/>
      <c r="AX44" s="70"/>
      <c r="AZ44" s="120"/>
      <c r="BA44" s="120"/>
      <c r="BB44" s="40" t="s">
        <v>16</v>
      </c>
      <c r="BC44" s="41">
        <f t="shared" si="11"/>
        <v>1</v>
      </c>
      <c r="BD44" s="41">
        <f t="shared" si="11"/>
        <v>16</v>
      </c>
      <c r="BE44" s="142"/>
      <c r="BH44" s="41">
        <f t="shared" si="12"/>
        <v>0</v>
      </c>
      <c r="BI44" s="41">
        <f t="shared" si="12"/>
        <v>0</v>
      </c>
      <c r="BJ44" s="47">
        <f>BH43+BH44</f>
        <v>0</v>
      </c>
      <c r="BK44" s="74"/>
      <c r="BL44" s="75"/>
    </row>
    <row r="45" spans="1:64" x14ac:dyDescent="0.2">
      <c r="C45" s="109"/>
      <c r="D45" s="109"/>
      <c r="E45" s="43" t="s">
        <v>17</v>
      </c>
      <c r="F45" s="82">
        <f>SUM(F41:F44)</f>
        <v>0</v>
      </c>
      <c r="G45" s="83">
        <f>SUM(G41:G44)</f>
        <v>0</v>
      </c>
      <c r="I45" s="109"/>
      <c r="J45" s="109"/>
      <c r="K45" s="43" t="s">
        <v>17</v>
      </c>
      <c r="L45" s="82">
        <f>SUM(L41:L44)</f>
        <v>0</v>
      </c>
      <c r="M45" s="83">
        <f>SUM(M41:M44)</f>
        <v>0</v>
      </c>
      <c r="O45" s="109"/>
      <c r="P45" s="109"/>
      <c r="Q45" s="43" t="s">
        <v>17</v>
      </c>
      <c r="R45" s="82">
        <f>SUM(R41:R44)</f>
        <v>0</v>
      </c>
      <c r="S45" s="83">
        <f>SUM(S41:S44)</f>
        <v>0</v>
      </c>
      <c r="U45" s="109"/>
      <c r="V45" s="109"/>
      <c r="W45" s="43" t="s">
        <v>17</v>
      </c>
      <c r="X45" s="82">
        <f>SUM(X41:X44)</f>
        <v>0</v>
      </c>
      <c r="Y45" s="83">
        <f>SUM(Y41:Y44)</f>
        <v>0</v>
      </c>
      <c r="AA45" s="109"/>
      <c r="AB45" s="109"/>
      <c r="AC45" s="43" t="s">
        <v>17</v>
      </c>
      <c r="AD45" s="82">
        <f>SUM(AD41:AD44)</f>
        <v>0</v>
      </c>
      <c r="AE45" s="83">
        <f>SUM(AE41:AE44)</f>
        <v>0</v>
      </c>
      <c r="AG45" s="109"/>
      <c r="AH45" s="109"/>
      <c r="AI45" s="43" t="s">
        <v>17</v>
      </c>
      <c r="AJ45" s="82">
        <f>SUM(AJ41:AJ44)</f>
        <v>3</v>
      </c>
      <c r="AK45" s="83">
        <f>SUM(AK41:AK44)</f>
        <v>48</v>
      </c>
      <c r="AM45" s="109"/>
      <c r="AN45" s="109"/>
      <c r="AO45" s="43" t="s">
        <v>17</v>
      </c>
      <c r="AP45" s="43">
        <f>SUM(AP41:AP44)</f>
        <v>2</v>
      </c>
      <c r="AQ45" s="43">
        <f>SUM(AQ41:AQ44)</f>
        <v>32</v>
      </c>
      <c r="AZ45" s="44"/>
      <c r="BA45" s="44"/>
      <c r="BB45" s="48" t="s">
        <v>17</v>
      </c>
      <c r="BC45" s="47">
        <f>SUM(BC41:BC44)</f>
        <v>3</v>
      </c>
      <c r="BD45" s="47">
        <f>SUM(BD41:BD44)</f>
        <v>48</v>
      </c>
      <c r="BE45" s="47">
        <f>BE41+BE43</f>
        <v>3</v>
      </c>
      <c r="BH45" s="47">
        <f>SUM(BH41:BH44)</f>
        <v>2</v>
      </c>
      <c r="BI45" s="47">
        <f>SUM(BI41:BI44)</f>
        <v>32</v>
      </c>
      <c r="BJ45" s="47">
        <f>BJ41+BJ44</f>
        <v>2</v>
      </c>
      <c r="BK45" s="74"/>
      <c r="BL45" s="75"/>
    </row>
    <row r="46" spans="1:64" x14ac:dyDescent="0.2">
      <c r="C46" s="110"/>
      <c r="D46" s="111"/>
      <c r="E46" s="111"/>
      <c r="F46" s="111"/>
      <c r="G46" s="112"/>
      <c r="I46" s="110"/>
      <c r="J46" s="111"/>
      <c r="K46" s="111"/>
      <c r="L46" s="111"/>
      <c r="M46" s="112"/>
      <c r="O46" s="110"/>
      <c r="P46" s="111"/>
      <c r="Q46" s="111"/>
      <c r="R46" s="111"/>
      <c r="S46" s="112"/>
      <c r="U46" s="110"/>
      <c r="V46" s="111"/>
      <c r="W46" s="111"/>
      <c r="X46" s="111"/>
      <c r="Y46" s="112"/>
      <c r="AA46" s="110"/>
      <c r="AB46" s="111"/>
      <c r="AC46" s="111"/>
      <c r="AD46" s="111"/>
      <c r="AE46" s="112"/>
      <c r="AG46" s="110" t="s">
        <v>70</v>
      </c>
      <c r="AH46" s="111"/>
      <c r="AI46" s="111"/>
      <c r="AJ46" s="111"/>
      <c r="AK46" s="112"/>
      <c r="AL46" s="70"/>
      <c r="AM46" s="110" t="s">
        <v>59</v>
      </c>
      <c r="AN46" s="111"/>
      <c r="AO46" s="111"/>
      <c r="AP46" s="111"/>
      <c r="AQ46" s="112"/>
      <c r="AX46" s="70"/>
      <c r="BK46" s="74"/>
    </row>
    <row r="47" spans="1:64" x14ac:dyDescent="0.2">
      <c r="C47" s="108"/>
      <c r="D47" s="108"/>
      <c r="E47" s="108"/>
      <c r="F47" s="108"/>
      <c r="G47" s="108"/>
      <c r="I47" s="108"/>
      <c r="J47" s="108"/>
      <c r="K47" s="108"/>
      <c r="L47" s="108"/>
      <c r="M47" s="108"/>
      <c r="O47" s="108"/>
      <c r="P47" s="108"/>
      <c r="Q47" s="108"/>
      <c r="R47" s="108"/>
      <c r="S47" s="108"/>
      <c r="U47" s="108"/>
      <c r="V47" s="108"/>
      <c r="W47" s="108"/>
      <c r="X47" s="108"/>
      <c r="Y47" s="108"/>
      <c r="AA47" s="108"/>
      <c r="AB47" s="108"/>
      <c r="AC47" s="108"/>
      <c r="AD47" s="108"/>
      <c r="AE47" s="108"/>
      <c r="AG47" s="108" t="s">
        <v>115</v>
      </c>
      <c r="AH47" s="108"/>
      <c r="AI47" s="108"/>
      <c r="AJ47" s="108"/>
      <c r="AK47" s="108"/>
      <c r="AM47" s="113" t="s">
        <v>60</v>
      </c>
      <c r="AN47" s="113"/>
      <c r="AO47" s="113"/>
      <c r="AP47" s="113"/>
      <c r="AQ47" s="113"/>
      <c r="BK47" s="74"/>
    </row>
    <row r="48" spans="1:64" x14ac:dyDescent="0.2"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BK48" s="74"/>
    </row>
    <row r="49" spans="1:64" ht="22.5" x14ac:dyDescent="0.2">
      <c r="A49" s="39">
        <v>6</v>
      </c>
      <c r="C49" s="42" t="s">
        <v>18</v>
      </c>
      <c r="D49" s="42" t="s">
        <v>0</v>
      </c>
      <c r="E49" s="42" t="s">
        <v>19</v>
      </c>
      <c r="F49" s="42" t="s">
        <v>11</v>
      </c>
      <c r="G49" s="42" t="s">
        <v>12</v>
      </c>
      <c r="I49" s="42" t="s">
        <v>18</v>
      </c>
      <c r="J49" s="42" t="s">
        <v>0</v>
      </c>
      <c r="K49" s="42" t="s">
        <v>19</v>
      </c>
      <c r="L49" s="42" t="s">
        <v>11</v>
      </c>
      <c r="M49" s="42" t="s">
        <v>12</v>
      </c>
      <c r="O49" s="42" t="s">
        <v>18</v>
      </c>
      <c r="P49" s="42" t="s">
        <v>0</v>
      </c>
      <c r="Q49" s="42" t="s">
        <v>19</v>
      </c>
      <c r="R49" s="42" t="s">
        <v>11</v>
      </c>
      <c r="S49" s="42" t="s">
        <v>12</v>
      </c>
      <c r="U49" s="42" t="s">
        <v>18</v>
      </c>
      <c r="V49" s="42" t="s">
        <v>0</v>
      </c>
      <c r="W49" s="42" t="s">
        <v>19</v>
      </c>
      <c r="X49" s="42" t="s">
        <v>11</v>
      </c>
      <c r="Y49" s="42" t="s">
        <v>12</v>
      </c>
      <c r="AA49" s="42" t="s">
        <v>18</v>
      </c>
      <c r="AB49" s="42" t="s">
        <v>0</v>
      </c>
      <c r="AC49" s="42" t="s">
        <v>19</v>
      </c>
      <c r="AD49" s="42" t="s">
        <v>11</v>
      </c>
      <c r="AE49" s="42" t="s">
        <v>12</v>
      </c>
      <c r="AG49" s="42" t="s">
        <v>18</v>
      </c>
      <c r="AH49" s="42" t="s">
        <v>0</v>
      </c>
      <c r="AI49" s="42" t="s">
        <v>19</v>
      </c>
      <c r="AJ49" s="42" t="s">
        <v>11</v>
      </c>
      <c r="AK49" s="42" t="s">
        <v>12</v>
      </c>
      <c r="AZ49" s="35" t="s">
        <v>23</v>
      </c>
      <c r="BA49" s="35" t="s">
        <v>24</v>
      </c>
      <c r="BB49" s="52" t="s">
        <v>22</v>
      </c>
      <c r="BC49" s="46" t="s">
        <v>11</v>
      </c>
      <c r="BD49" s="46" t="s">
        <v>12</v>
      </c>
      <c r="BE49" s="46" t="s">
        <v>26</v>
      </c>
      <c r="BH49" s="46" t="s">
        <v>11</v>
      </c>
      <c r="BI49" s="46" t="s">
        <v>12</v>
      </c>
      <c r="BJ49" s="46" t="s">
        <v>26</v>
      </c>
      <c r="BK49" s="74"/>
      <c r="BL49" s="46" t="s">
        <v>61</v>
      </c>
    </row>
    <row r="50" spans="1:64" x14ac:dyDescent="0.2">
      <c r="C50" s="109"/>
      <c r="D50" s="109">
        <f>C50*48</f>
        <v>0</v>
      </c>
      <c r="E50" s="29" t="s">
        <v>13</v>
      </c>
      <c r="F50" s="29">
        <v>0</v>
      </c>
      <c r="G50" s="29">
        <f>F50*16</f>
        <v>0</v>
      </c>
      <c r="I50" s="109"/>
      <c r="J50" s="109">
        <f>I50*48</f>
        <v>0</v>
      </c>
      <c r="K50" s="29" t="s">
        <v>13</v>
      </c>
      <c r="L50" s="29">
        <v>0</v>
      </c>
      <c r="M50" s="29">
        <f>L50*16</f>
        <v>0</v>
      </c>
      <c r="O50" s="109"/>
      <c r="P50" s="109">
        <f>O50*48</f>
        <v>0</v>
      </c>
      <c r="Q50" s="29" t="s">
        <v>13</v>
      </c>
      <c r="R50" s="29">
        <v>0</v>
      </c>
      <c r="S50" s="29">
        <f>R50*16</f>
        <v>0</v>
      </c>
      <c r="U50" s="109"/>
      <c r="V50" s="109">
        <f>U50*48</f>
        <v>0</v>
      </c>
      <c r="W50" s="29" t="s">
        <v>13</v>
      </c>
      <c r="X50" s="29">
        <v>0</v>
      </c>
      <c r="Y50" s="29">
        <f>X50*16</f>
        <v>0</v>
      </c>
      <c r="AA50" s="109"/>
      <c r="AB50" s="109">
        <f>AA50*48</f>
        <v>0</v>
      </c>
      <c r="AC50" s="29" t="s">
        <v>13</v>
      </c>
      <c r="AD50" s="29">
        <v>0</v>
      </c>
      <c r="AE50" s="29">
        <f>AD50*16</f>
        <v>0</v>
      </c>
      <c r="AG50" s="109">
        <v>1</v>
      </c>
      <c r="AH50" s="109">
        <f>AG50*48</f>
        <v>48</v>
      </c>
      <c r="AI50" s="29" t="s">
        <v>13</v>
      </c>
      <c r="AJ50" s="29">
        <v>1</v>
      </c>
      <c r="AK50" s="29">
        <f>AJ50*16</f>
        <v>16</v>
      </c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Z50" s="120">
        <f>C50+I50+O50+U50+AA50+AG50</f>
        <v>1</v>
      </c>
      <c r="BA50" s="120">
        <f>D50+J50+P50+V50+AB50+AH50</f>
        <v>48</v>
      </c>
      <c r="BB50" s="29" t="s">
        <v>13</v>
      </c>
      <c r="BC50" s="30">
        <f t="shared" ref="BC50:BD53" si="13">F50+L50+R50+X50+AD50+AJ50</f>
        <v>1</v>
      </c>
      <c r="BD50" s="30">
        <f t="shared" si="13"/>
        <v>16</v>
      </c>
      <c r="BE50" s="154">
        <f>BC50+BC51</f>
        <v>1</v>
      </c>
      <c r="BF50" s="54" t="s">
        <v>21</v>
      </c>
      <c r="BH50" s="30">
        <f t="shared" ref="BH50:BH53" si="14">AP50</f>
        <v>0</v>
      </c>
      <c r="BI50" s="30">
        <f t="shared" ref="BI50:BI53" si="15">AQ50</f>
        <v>0</v>
      </c>
      <c r="BJ50" s="53">
        <f>BH50+BH51</f>
        <v>0</v>
      </c>
      <c r="BK50" s="74"/>
      <c r="BL50" s="76">
        <f>BE50+BJ50</f>
        <v>1</v>
      </c>
    </row>
    <row r="51" spans="1:64" x14ac:dyDescent="0.2">
      <c r="C51" s="109"/>
      <c r="D51" s="109"/>
      <c r="E51" s="29" t="s">
        <v>14</v>
      </c>
      <c r="F51" s="29">
        <v>0</v>
      </c>
      <c r="G51" s="29">
        <f>F51*16</f>
        <v>0</v>
      </c>
      <c r="I51" s="109"/>
      <c r="J51" s="109"/>
      <c r="K51" s="29" t="s">
        <v>14</v>
      </c>
      <c r="L51" s="29">
        <v>0</v>
      </c>
      <c r="M51" s="29">
        <f>L51*16</f>
        <v>0</v>
      </c>
      <c r="O51" s="109"/>
      <c r="P51" s="109"/>
      <c r="Q51" s="29" t="s">
        <v>14</v>
      </c>
      <c r="R51" s="29">
        <v>0</v>
      </c>
      <c r="S51" s="29">
        <f>R51*16</f>
        <v>0</v>
      </c>
      <c r="U51" s="109"/>
      <c r="V51" s="109"/>
      <c r="W51" s="29" t="s">
        <v>14</v>
      </c>
      <c r="X51" s="29">
        <v>0</v>
      </c>
      <c r="Y51" s="29">
        <f>X51*16</f>
        <v>0</v>
      </c>
      <c r="AA51" s="109"/>
      <c r="AB51" s="109"/>
      <c r="AC51" s="29" t="s">
        <v>14</v>
      </c>
      <c r="AD51" s="29">
        <v>0</v>
      </c>
      <c r="AE51" s="29">
        <f>AD51*16</f>
        <v>0</v>
      </c>
      <c r="AG51" s="109"/>
      <c r="AH51" s="109"/>
      <c r="AI51" s="29" t="s">
        <v>14</v>
      </c>
      <c r="AJ51" s="29">
        <v>0</v>
      </c>
      <c r="AK51" s="29">
        <f>AJ51*16</f>
        <v>0</v>
      </c>
      <c r="AZ51" s="120"/>
      <c r="BA51" s="120"/>
      <c r="BB51" s="29" t="s">
        <v>14</v>
      </c>
      <c r="BC51" s="30">
        <f t="shared" si="13"/>
        <v>0</v>
      </c>
      <c r="BD51" s="30">
        <f t="shared" si="13"/>
        <v>0</v>
      </c>
      <c r="BE51" s="155"/>
      <c r="BH51" s="30">
        <f t="shared" si="14"/>
        <v>0</v>
      </c>
      <c r="BI51" s="30">
        <f t="shared" si="15"/>
        <v>0</v>
      </c>
      <c r="BJ51" s="47"/>
      <c r="BK51" s="74"/>
      <c r="BL51" s="75"/>
    </row>
    <row r="52" spans="1:64" x14ac:dyDescent="0.2">
      <c r="C52" s="109"/>
      <c r="D52" s="109"/>
      <c r="E52" s="31" t="s">
        <v>15</v>
      </c>
      <c r="F52" s="31">
        <v>0</v>
      </c>
      <c r="G52" s="31">
        <f>F52*16</f>
        <v>0</v>
      </c>
      <c r="I52" s="109"/>
      <c r="J52" s="109"/>
      <c r="K52" s="31" t="s">
        <v>15</v>
      </c>
      <c r="L52" s="31">
        <v>0</v>
      </c>
      <c r="M52" s="31">
        <f>L52*16</f>
        <v>0</v>
      </c>
      <c r="O52" s="109"/>
      <c r="P52" s="109"/>
      <c r="Q52" s="31" t="s">
        <v>15</v>
      </c>
      <c r="R52" s="31">
        <v>0</v>
      </c>
      <c r="S52" s="31">
        <f>R52*16</f>
        <v>0</v>
      </c>
      <c r="U52" s="109"/>
      <c r="V52" s="109"/>
      <c r="W52" s="31" t="s">
        <v>15</v>
      </c>
      <c r="X52" s="31">
        <v>0</v>
      </c>
      <c r="Y52" s="31">
        <f>X52*16</f>
        <v>0</v>
      </c>
      <c r="AA52" s="109"/>
      <c r="AB52" s="109"/>
      <c r="AC52" s="31" t="s">
        <v>15</v>
      </c>
      <c r="AD52" s="31">
        <v>0</v>
      </c>
      <c r="AE52" s="31">
        <f>AD52*16</f>
        <v>0</v>
      </c>
      <c r="AG52" s="109"/>
      <c r="AH52" s="109"/>
      <c r="AI52" s="31" t="s">
        <v>15</v>
      </c>
      <c r="AJ52" s="31">
        <v>1</v>
      </c>
      <c r="AK52" s="31">
        <f>AJ52*16</f>
        <v>16</v>
      </c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Z52" s="120"/>
      <c r="BA52" s="120"/>
      <c r="BB52" s="31" t="s">
        <v>15</v>
      </c>
      <c r="BC52" s="32">
        <f t="shared" si="13"/>
        <v>1</v>
      </c>
      <c r="BD52" s="32">
        <f t="shared" si="13"/>
        <v>16</v>
      </c>
      <c r="BE52" s="141">
        <f>BC52+BC53</f>
        <v>2</v>
      </c>
      <c r="BH52" s="32">
        <f t="shared" si="14"/>
        <v>0</v>
      </c>
      <c r="BI52" s="32">
        <f t="shared" si="15"/>
        <v>0</v>
      </c>
      <c r="BJ52" s="47"/>
      <c r="BK52" s="74"/>
      <c r="BL52" s="75"/>
    </row>
    <row r="53" spans="1:64" x14ac:dyDescent="0.2">
      <c r="C53" s="109"/>
      <c r="D53" s="109"/>
      <c r="E53" s="40" t="s">
        <v>16</v>
      </c>
      <c r="F53" s="40">
        <v>0</v>
      </c>
      <c r="G53" s="40">
        <f>F53*16</f>
        <v>0</v>
      </c>
      <c r="I53" s="109"/>
      <c r="J53" s="109"/>
      <c r="K53" s="40" t="s">
        <v>16</v>
      </c>
      <c r="L53" s="40">
        <v>0</v>
      </c>
      <c r="M53" s="40">
        <f>L53*16</f>
        <v>0</v>
      </c>
      <c r="O53" s="109"/>
      <c r="P53" s="109"/>
      <c r="Q53" s="40" t="s">
        <v>16</v>
      </c>
      <c r="R53" s="40">
        <v>0</v>
      </c>
      <c r="S53" s="40">
        <f>R53*16</f>
        <v>0</v>
      </c>
      <c r="U53" s="109"/>
      <c r="V53" s="109"/>
      <c r="W53" s="40" t="s">
        <v>16</v>
      </c>
      <c r="X53" s="40">
        <v>0</v>
      </c>
      <c r="Y53" s="40">
        <f>X53*16</f>
        <v>0</v>
      </c>
      <c r="AA53" s="109"/>
      <c r="AB53" s="109"/>
      <c r="AC53" s="40" t="s">
        <v>16</v>
      </c>
      <c r="AD53" s="40">
        <v>0</v>
      </c>
      <c r="AE53" s="40">
        <f>AD53*16</f>
        <v>0</v>
      </c>
      <c r="AG53" s="109"/>
      <c r="AH53" s="109"/>
      <c r="AI53" s="40" t="s">
        <v>16</v>
      </c>
      <c r="AJ53" s="40">
        <v>1</v>
      </c>
      <c r="AK53" s="40">
        <f>AJ53*16</f>
        <v>16</v>
      </c>
      <c r="AZ53" s="120"/>
      <c r="BA53" s="120"/>
      <c r="BB53" s="40" t="s">
        <v>16</v>
      </c>
      <c r="BC53" s="41">
        <f t="shared" si="13"/>
        <v>1</v>
      </c>
      <c r="BD53" s="41">
        <f t="shared" si="13"/>
        <v>16</v>
      </c>
      <c r="BE53" s="142"/>
      <c r="BH53" s="41">
        <f t="shared" si="14"/>
        <v>0</v>
      </c>
      <c r="BI53" s="41">
        <f t="shared" si="15"/>
        <v>0</v>
      </c>
      <c r="BJ53" s="47">
        <f>BH52+BH53</f>
        <v>0</v>
      </c>
      <c r="BK53" s="74"/>
      <c r="BL53" s="75"/>
    </row>
    <row r="54" spans="1:64" x14ac:dyDescent="0.2">
      <c r="C54" s="109"/>
      <c r="D54" s="109"/>
      <c r="E54" s="43" t="s">
        <v>17</v>
      </c>
      <c r="F54" s="82">
        <f>SUM(F50:F53)</f>
        <v>0</v>
      </c>
      <c r="G54" s="83">
        <f>SUM(G50:G53)</f>
        <v>0</v>
      </c>
      <c r="I54" s="109"/>
      <c r="J54" s="109"/>
      <c r="K54" s="43" t="s">
        <v>17</v>
      </c>
      <c r="L54" s="82">
        <f>SUM(L50:L53)</f>
        <v>0</v>
      </c>
      <c r="M54" s="83">
        <f>SUM(M50:M53)</f>
        <v>0</v>
      </c>
      <c r="O54" s="109"/>
      <c r="P54" s="109"/>
      <c r="Q54" s="43" t="s">
        <v>17</v>
      </c>
      <c r="R54" s="82">
        <f>SUM(R50:R53)</f>
        <v>0</v>
      </c>
      <c r="S54" s="83">
        <f>SUM(S50:S53)</f>
        <v>0</v>
      </c>
      <c r="U54" s="109"/>
      <c r="V54" s="109"/>
      <c r="W54" s="43" t="s">
        <v>17</v>
      </c>
      <c r="X54" s="82">
        <f>SUM(X50:X53)</f>
        <v>0</v>
      </c>
      <c r="Y54" s="83">
        <f>SUM(Y50:Y53)</f>
        <v>0</v>
      </c>
      <c r="AA54" s="109"/>
      <c r="AB54" s="109"/>
      <c r="AC54" s="43" t="s">
        <v>17</v>
      </c>
      <c r="AD54" s="82">
        <f>SUM(AD50:AD53)</f>
        <v>0</v>
      </c>
      <c r="AE54" s="83">
        <f>SUM(AE50:AE53)</f>
        <v>0</v>
      </c>
      <c r="AG54" s="109"/>
      <c r="AH54" s="109"/>
      <c r="AI54" s="43" t="s">
        <v>17</v>
      </c>
      <c r="AJ54" s="82">
        <f>SUM(AJ50:AJ53)</f>
        <v>3</v>
      </c>
      <c r="AK54" s="83">
        <f>SUM(AK50:AK53)</f>
        <v>48</v>
      </c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Z54" s="44"/>
      <c r="BA54" s="44"/>
      <c r="BB54" s="48" t="s">
        <v>17</v>
      </c>
      <c r="BC54" s="47">
        <f>SUM(BC50:BC53)</f>
        <v>3</v>
      </c>
      <c r="BD54" s="47">
        <f>SUM(BD50:BD53)</f>
        <v>48</v>
      </c>
      <c r="BE54" s="47">
        <f>BE50+BE52</f>
        <v>3</v>
      </c>
      <c r="BH54" s="47">
        <f>SUM(BH50:BH53)</f>
        <v>0</v>
      </c>
      <c r="BI54" s="47">
        <f>SUM(BI50:BI53)</f>
        <v>0</v>
      </c>
      <c r="BJ54" s="47">
        <f>BJ50+BJ53</f>
        <v>0</v>
      </c>
      <c r="BK54" s="74"/>
      <c r="BL54" s="75"/>
    </row>
    <row r="55" spans="1:64" x14ac:dyDescent="0.2">
      <c r="C55" s="110"/>
      <c r="D55" s="111"/>
      <c r="E55" s="111"/>
      <c r="F55" s="111"/>
      <c r="G55" s="112"/>
      <c r="I55" s="110"/>
      <c r="J55" s="111"/>
      <c r="K55" s="111"/>
      <c r="L55" s="111"/>
      <c r="M55" s="112"/>
      <c r="O55" s="110"/>
      <c r="P55" s="111"/>
      <c r="Q55" s="111"/>
      <c r="R55" s="111"/>
      <c r="S55" s="112"/>
      <c r="U55" s="110"/>
      <c r="V55" s="111"/>
      <c r="W55" s="111"/>
      <c r="X55" s="111"/>
      <c r="Y55" s="112"/>
      <c r="AA55" s="110"/>
      <c r="AB55" s="111"/>
      <c r="AC55" s="111"/>
      <c r="AD55" s="111"/>
      <c r="AE55" s="112"/>
      <c r="AG55" s="110" t="s">
        <v>71</v>
      </c>
      <c r="AH55" s="111"/>
      <c r="AI55" s="111"/>
      <c r="AJ55" s="111"/>
      <c r="AK55" s="112"/>
      <c r="BK55" s="74"/>
    </row>
    <row r="56" spans="1:64" x14ac:dyDescent="0.2">
      <c r="C56" s="108"/>
      <c r="D56" s="108"/>
      <c r="E56" s="108"/>
      <c r="F56" s="108"/>
      <c r="G56" s="108"/>
      <c r="I56" s="108"/>
      <c r="J56" s="108"/>
      <c r="K56" s="108"/>
      <c r="L56" s="108"/>
      <c r="M56" s="108"/>
      <c r="O56" s="108"/>
      <c r="P56" s="108"/>
      <c r="Q56" s="108"/>
      <c r="R56" s="108"/>
      <c r="S56" s="108"/>
      <c r="U56" s="108"/>
      <c r="V56" s="108"/>
      <c r="W56" s="108"/>
      <c r="X56" s="108"/>
      <c r="Y56" s="108"/>
      <c r="AA56" s="108"/>
      <c r="AB56" s="108"/>
      <c r="AC56" s="108"/>
      <c r="AD56" s="108"/>
      <c r="AE56" s="108"/>
      <c r="AG56" s="108" t="s">
        <v>116</v>
      </c>
      <c r="AH56" s="108"/>
      <c r="AI56" s="108"/>
      <c r="AJ56" s="108"/>
      <c r="AK56" s="108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BK56" s="74"/>
    </row>
    <row r="57" spans="1:64" x14ac:dyDescent="0.2">
      <c r="BK57" s="74"/>
    </row>
    <row r="58" spans="1:64" ht="22.5" x14ac:dyDescent="0.2">
      <c r="A58" s="39">
        <v>7</v>
      </c>
      <c r="C58" s="42" t="s">
        <v>18</v>
      </c>
      <c r="D58" s="42" t="s">
        <v>0</v>
      </c>
      <c r="E58" s="42" t="s">
        <v>19</v>
      </c>
      <c r="F58" s="42" t="s">
        <v>11</v>
      </c>
      <c r="G58" s="42" t="s">
        <v>12</v>
      </c>
      <c r="I58" s="42" t="s">
        <v>18</v>
      </c>
      <c r="J58" s="42" t="s">
        <v>0</v>
      </c>
      <c r="K58" s="42" t="s">
        <v>19</v>
      </c>
      <c r="L58" s="42" t="s">
        <v>11</v>
      </c>
      <c r="M58" s="42" t="s">
        <v>12</v>
      </c>
      <c r="O58" s="42" t="s">
        <v>18</v>
      </c>
      <c r="P58" s="42" t="s">
        <v>0</v>
      </c>
      <c r="Q58" s="42" t="s">
        <v>19</v>
      </c>
      <c r="R58" s="42" t="s">
        <v>11</v>
      </c>
      <c r="S58" s="42" t="s">
        <v>12</v>
      </c>
      <c r="U58" s="42" t="s">
        <v>18</v>
      </c>
      <c r="V58" s="42" t="s">
        <v>0</v>
      </c>
      <c r="W58" s="42" t="s">
        <v>19</v>
      </c>
      <c r="X58" s="42" t="s">
        <v>11</v>
      </c>
      <c r="Y58" s="42" t="s">
        <v>12</v>
      </c>
      <c r="AA58" s="42" t="s">
        <v>18</v>
      </c>
      <c r="AB58" s="42" t="s">
        <v>0</v>
      </c>
      <c r="AC58" s="42" t="s">
        <v>19</v>
      </c>
      <c r="AD58" s="42" t="s">
        <v>11</v>
      </c>
      <c r="AE58" s="42" t="s">
        <v>12</v>
      </c>
      <c r="AG58" s="42" t="s">
        <v>18</v>
      </c>
      <c r="AH58" s="42" t="s">
        <v>0</v>
      </c>
      <c r="AI58" s="42" t="s">
        <v>19</v>
      </c>
      <c r="AJ58" s="42" t="s">
        <v>11</v>
      </c>
      <c r="AK58" s="42" t="s">
        <v>12</v>
      </c>
      <c r="AL58" s="70"/>
      <c r="AM58" s="42" t="s">
        <v>18</v>
      </c>
      <c r="AN58" s="42" t="s">
        <v>0</v>
      </c>
      <c r="AO58" s="42" t="s">
        <v>19</v>
      </c>
      <c r="AP58" s="42" t="s">
        <v>11</v>
      </c>
      <c r="AQ58" s="42" t="s">
        <v>12</v>
      </c>
      <c r="AR58" s="70"/>
      <c r="AS58" s="70"/>
      <c r="AT58" s="70"/>
      <c r="AU58" s="70"/>
      <c r="AV58" s="70"/>
      <c r="AW58" s="70"/>
      <c r="AX58" s="70"/>
      <c r="AZ58" s="35" t="s">
        <v>23</v>
      </c>
      <c r="BA58" s="35" t="s">
        <v>24</v>
      </c>
      <c r="BB58" s="52" t="s">
        <v>22</v>
      </c>
      <c r="BC58" s="46" t="s">
        <v>11</v>
      </c>
      <c r="BD58" s="46" t="s">
        <v>12</v>
      </c>
      <c r="BE58" s="46" t="s">
        <v>26</v>
      </c>
      <c r="BH58" s="46" t="s">
        <v>11</v>
      </c>
      <c r="BI58" s="46" t="s">
        <v>12</v>
      </c>
      <c r="BJ58" s="46" t="s">
        <v>26</v>
      </c>
      <c r="BK58" s="74"/>
      <c r="BL58" s="46" t="s">
        <v>61</v>
      </c>
    </row>
    <row r="59" spans="1:64" x14ac:dyDescent="0.2">
      <c r="C59" s="109"/>
      <c r="D59" s="109">
        <f>C59*48</f>
        <v>0</v>
      </c>
      <c r="E59" s="29" t="s">
        <v>13</v>
      </c>
      <c r="F59" s="29">
        <v>0</v>
      </c>
      <c r="G59" s="29">
        <f>F59*16</f>
        <v>0</v>
      </c>
      <c r="I59" s="109"/>
      <c r="J59" s="109">
        <f>I59*48</f>
        <v>0</v>
      </c>
      <c r="K59" s="29" t="s">
        <v>13</v>
      </c>
      <c r="L59" s="29">
        <v>0</v>
      </c>
      <c r="M59" s="29">
        <f>L59*16</f>
        <v>0</v>
      </c>
      <c r="O59" s="109"/>
      <c r="P59" s="109">
        <f>O59*48</f>
        <v>0</v>
      </c>
      <c r="Q59" s="29" t="s">
        <v>13</v>
      </c>
      <c r="R59" s="29">
        <v>0</v>
      </c>
      <c r="S59" s="29">
        <f>R59*16</f>
        <v>0</v>
      </c>
      <c r="U59" s="109"/>
      <c r="V59" s="109">
        <f>U59*48</f>
        <v>0</v>
      </c>
      <c r="W59" s="29" t="s">
        <v>13</v>
      </c>
      <c r="X59" s="29">
        <v>0</v>
      </c>
      <c r="Y59" s="29">
        <f>X59*16</f>
        <v>0</v>
      </c>
      <c r="AA59" s="109"/>
      <c r="AB59" s="109">
        <f>AA59*48</f>
        <v>0</v>
      </c>
      <c r="AC59" s="29" t="s">
        <v>13</v>
      </c>
      <c r="AD59" s="29">
        <v>0</v>
      </c>
      <c r="AE59" s="29">
        <f>AD59*16</f>
        <v>0</v>
      </c>
      <c r="AG59" s="109">
        <v>1</v>
      </c>
      <c r="AH59" s="109">
        <f>AG59*48</f>
        <v>48</v>
      </c>
      <c r="AI59" s="29" t="s">
        <v>13</v>
      </c>
      <c r="AJ59" s="29">
        <v>1</v>
      </c>
      <c r="AK59" s="29">
        <f>AJ59*16</f>
        <v>16</v>
      </c>
      <c r="AM59" s="109"/>
      <c r="AN59" s="109"/>
      <c r="AO59" s="29" t="s">
        <v>13</v>
      </c>
      <c r="AP59" s="29">
        <v>2</v>
      </c>
      <c r="AQ59" s="29">
        <f>AP59*16</f>
        <v>32</v>
      </c>
      <c r="AZ59" s="120">
        <f>C59+I59+O59+U59+AA59+AG59</f>
        <v>1</v>
      </c>
      <c r="BA59" s="120">
        <f>D59+J59+P59+V59+AB59+AH59</f>
        <v>48</v>
      </c>
      <c r="BB59" s="29" t="s">
        <v>13</v>
      </c>
      <c r="BC59" s="30">
        <f t="shared" ref="BC59:BD62" si="16">F59+L59+R59+X59+AD59+AJ59</f>
        <v>1</v>
      </c>
      <c r="BD59" s="30">
        <f t="shared" si="16"/>
        <v>16</v>
      </c>
      <c r="BE59" s="154">
        <f>BC59+BC60</f>
        <v>1</v>
      </c>
      <c r="BF59" s="54" t="s">
        <v>21</v>
      </c>
      <c r="BH59" s="30">
        <f t="shared" ref="BH59:BI62" si="17">AP59</f>
        <v>2</v>
      </c>
      <c r="BI59" s="30">
        <f t="shared" si="17"/>
        <v>32</v>
      </c>
      <c r="BJ59" s="53">
        <f>BH59+BH60</f>
        <v>2</v>
      </c>
      <c r="BK59" s="74"/>
      <c r="BL59" s="76">
        <f>BE59+BJ59</f>
        <v>3</v>
      </c>
    </row>
    <row r="60" spans="1:64" x14ac:dyDescent="0.2">
      <c r="C60" s="109"/>
      <c r="D60" s="109"/>
      <c r="E60" s="29" t="s">
        <v>14</v>
      </c>
      <c r="F60" s="29">
        <v>0</v>
      </c>
      <c r="G60" s="29">
        <f>F60*16</f>
        <v>0</v>
      </c>
      <c r="I60" s="109"/>
      <c r="J60" s="109"/>
      <c r="K60" s="29" t="s">
        <v>14</v>
      </c>
      <c r="L60" s="29">
        <v>0</v>
      </c>
      <c r="M60" s="29">
        <f>L60*16</f>
        <v>0</v>
      </c>
      <c r="O60" s="109"/>
      <c r="P60" s="109"/>
      <c r="Q60" s="29" t="s">
        <v>14</v>
      </c>
      <c r="R60" s="29">
        <v>0</v>
      </c>
      <c r="S60" s="29">
        <f>R60*16</f>
        <v>0</v>
      </c>
      <c r="U60" s="109"/>
      <c r="V60" s="109"/>
      <c r="W60" s="29" t="s">
        <v>14</v>
      </c>
      <c r="X60" s="29">
        <v>0</v>
      </c>
      <c r="Y60" s="29">
        <f>X60*16</f>
        <v>0</v>
      </c>
      <c r="AA60" s="109"/>
      <c r="AB60" s="109"/>
      <c r="AC60" s="29" t="s">
        <v>14</v>
      </c>
      <c r="AD60" s="29">
        <v>0</v>
      </c>
      <c r="AE60" s="29">
        <f>AD60*16</f>
        <v>0</v>
      </c>
      <c r="AG60" s="109"/>
      <c r="AH60" s="109"/>
      <c r="AI60" s="29" t="s">
        <v>14</v>
      </c>
      <c r="AJ60" s="29">
        <v>0</v>
      </c>
      <c r="AK60" s="29">
        <f>AJ60*16</f>
        <v>0</v>
      </c>
      <c r="AL60" s="70"/>
      <c r="AM60" s="109"/>
      <c r="AN60" s="109"/>
      <c r="AO60" s="29"/>
      <c r="AP60" s="29"/>
      <c r="AQ60" s="29"/>
      <c r="AR60" s="70"/>
      <c r="AS60" s="70"/>
      <c r="AT60" s="70"/>
      <c r="AU60" s="70"/>
      <c r="AV60" s="70"/>
      <c r="AW60" s="70"/>
      <c r="AX60" s="70"/>
      <c r="AZ60" s="120"/>
      <c r="BA60" s="120"/>
      <c r="BB60" s="29" t="s">
        <v>14</v>
      </c>
      <c r="BC60" s="30">
        <f t="shared" si="16"/>
        <v>0</v>
      </c>
      <c r="BD60" s="30">
        <f t="shared" si="16"/>
        <v>0</v>
      </c>
      <c r="BE60" s="155"/>
      <c r="BH60" s="30">
        <f t="shared" si="17"/>
        <v>0</v>
      </c>
      <c r="BI60" s="30">
        <f t="shared" si="17"/>
        <v>0</v>
      </c>
      <c r="BJ60" s="47"/>
      <c r="BK60" s="74"/>
      <c r="BL60" s="75"/>
    </row>
    <row r="61" spans="1:64" x14ac:dyDescent="0.2">
      <c r="C61" s="109"/>
      <c r="D61" s="109"/>
      <c r="E61" s="31" t="s">
        <v>15</v>
      </c>
      <c r="F61" s="31">
        <v>0</v>
      </c>
      <c r="G61" s="31">
        <f>F61*16</f>
        <v>0</v>
      </c>
      <c r="I61" s="109"/>
      <c r="J61" s="109"/>
      <c r="K61" s="31" t="s">
        <v>15</v>
      </c>
      <c r="L61" s="31">
        <v>0</v>
      </c>
      <c r="M61" s="31">
        <f>L61*16</f>
        <v>0</v>
      </c>
      <c r="O61" s="109"/>
      <c r="P61" s="109"/>
      <c r="Q61" s="31" t="s">
        <v>15</v>
      </c>
      <c r="R61" s="31">
        <v>0</v>
      </c>
      <c r="S61" s="31">
        <f>R61*16</f>
        <v>0</v>
      </c>
      <c r="U61" s="109"/>
      <c r="V61" s="109"/>
      <c r="W61" s="31" t="s">
        <v>15</v>
      </c>
      <c r="X61" s="31">
        <v>0</v>
      </c>
      <c r="Y61" s="31">
        <f>X61*16</f>
        <v>0</v>
      </c>
      <c r="AA61" s="109"/>
      <c r="AB61" s="109"/>
      <c r="AC61" s="31" t="s">
        <v>15</v>
      </c>
      <c r="AD61" s="31">
        <v>0</v>
      </c>
      <c r="AE61" s="31">
        <f>AD61*16</f>
        <v>0</v>
      </c>
      <c r="AG61" s="109"/>
      <c r="AH61" s="109"/>
      <c r="AI61" s="31" t="s">
        <v>15</v>
      </c>
      <c r="AJ61" s="31">
        <v>1</v>
      </c>
      <c r="AK61" s="31">
        <f>AJ61*16</f>
        <v>16</v>
      </c>
      <c r="AM61" s="109"/>
      <c r="AN61" s="109"/>
      <c r="AO61" s="31"/>
      <c r="AP61" s="31"/>
      <c r="AQ61" s="31"/>
      <c r="AZ61" s="120"/>
      <c r="BA61" s="120"/>
      <c r="BB61" s="31" t="s">
        <v>15</v>
      </c>
      <c r="BC61" s="32">
        <f t="shared" si="16"/>
        <v>1</v>
      </c>
      <c r="BD61" s="32">
        <f t="shared" si="16"/>
        <v>16</v>
      </c>
      <c r="BE61" s="141">
        <f>BC61+BC62</f>
        <v>2</v>
      </c>
      <c r="BH61" s="32">
        <f t="shared" si="17"/>
        <v>0</v>
      </c>
      <c r="BI61" s="32">
        <f t="shared" si="17"/>
        <v>0</v>
      </c>
      <c r="BJ61" s="47"/>
      <c r="BK61" s="74"/>
      <c r="BL61" s="75"/>
    </row>
    <row r="62" spans="1:64" x14ac:dyDescent="0.2">
      <c r="C62" s="109"/>
      <c r="D62" s="109"/>
      <c r="E62" s="40" t="s">
        <v>16</v>
      </c>
      <c r="F62" s="40">
        <v>0</v>
      </c>
      <c r="G62" s="40">
        <f>F62*16</f>
        <v>0</v>
      </c>
      <c r="I62" s="109"/>
      <c r="J62" s="109"/>
      <c r="K62" s="40" t="s">
        <v>16</v>
      </c>
      <c r="L62" s="40">
        <v>0</v>
      </c>
      <c r="M62" s="40">
        <f>L62*16</f>
        <v>0</v>
      </c>
      <c r="O62" s="109"/>
      <c r="P62" s="109"/>
      <c r="Q62" s="40" t="s">
        <v>16</v>
      </c>
      <c r="R62" s="40">
        <v>0</v>
      </c>
      <c r="S62" s="40">
        <f>R62*16</f>
        <v>0</v>
      </c>
      <c r="U62" s="109"/>
      <c r="V62" s="109"/>
      <c r="W62" s="40" t="s">
        <v>16</v>
      </c>
      <c r="X62" s="40">
        <v>0</v>
      </c>
      <c r="Y62" s="40">
        <f>X62*16</f>
        <v>0</v>
      </c>
      <c r="AA62" s="109"/>
      <c r="AB62" s="109"/>
      <c r="AC62" s="40" t="s">
        <v>16</v>
      </c>
      <c r="AD62" s="40">
        <v>0</v>
      </c>
      <c r="AE62" s="40">
        <f>AD62*16</f>
        <v>0</v>
      </c>
      <c r="AG62" s="109"/>
      <c r="AH62" s="109"/>
      <c r="AI62" s="40" t="s">
        <v>16</v>
      </c>
      <c r="AJ62" s="40">
        <v>1</v>
      </c>
      <c r="AK62" s="40">
        <f>AJ62*16</f>
        <v>16</v>
      </c>
      <c r="AL62" s="70"/>
      <c r="AM62" s="109"/>
      <c r="AN62" s="109"/>
      <c r="AO62" s="40"/>
      <c r="AP62" s="40"/>
      <c r="AQ62" s="40"/>
      <c r="AR62" s="70"/>
      <c r="AS62" s="70"/>
      <c r="AT62" s="70"/>
      <c r="AU62" s="70"/>
      <c r="AV62" s="70"/>
      <c r="AW62" s="70"/>
      <c r="AX62" s="70"/>
      <c r="AZ62" s="120"/>
      <c r="BA62" s="120"/>
      <c r="BB62" s="40" t="s">
        <v>16</v>
      </c>
      <c r="BC62" s="41">
        <f t="shared" si="16"/>
        <v>1</v>
      </c>
      <c r="BD62" s="41">
        <f t="shared" si="16"/>
        <v>16</v>
      </c>
      <c r="BE62" s="142"/>
      <c r="BH62" s="41">
        <f t="shared" si="17"/>
        <v>0</v>
      </c>
      <c r="BI62" s="41">
        <f t="shared" si="17"/>
        <v>0</v>
      </c>
      <c r="BJ62" s="47">
        <f>BH61+BH62</f>
        <v>0</v>
      </c>
      <c r="BK62" s="74"/>
      <c r="BL62" s="75"/>
    </row>
    <row r="63" spans="1:64" x14ac:dyDescent="0.2">
      <c r="C63" s="109"/>
      <c r="D63" s="109"/>
      <c r="E63" s="43" t="s">
        <v>17</v>
      </c>
      <c r="F63" s="82">
        <f>SUM(F59:F62)</f>
        <v>0</v>
      </c>
      <c r="G63" s="83">
        <f>SUM(G59:G62)</f>
        <v>0</v>
      </c>
      <c r="I63" s="109"/>
      <c r="J63" s="109"/>
      <c r="K63" s="43" t="s">
        <v>17</v>
      </c>
      <c r="L63" s="82">
        <f>SUM(L59:L62)</f>
        <v>0</v>
      </c>
      <c r="M63" s="83">
        <f>SUM(M59:M62)</f>
        <v>0</v>
      </c>
      <c r="O63" s="109"/>
      <c r="P63" s="109"/>
      <c r="Q63" s="43" t="s">
        <v>17</v>
      </c>
      <c r="R63" s="82">
        <f>SUM(R59:R62)</f>
        <v>0</v>
      </c>
      <c r="S63" s="83">
        <f>SUM(S59:S62)</f>
        <v>0</v>
      </c>
      <c r="U63" s="109"/>
      <c r="V63" s="109"/>
      <c r="W63" s="43" t="s">
        <v>17</v>
      </c>
      <c r="X63" s="82">
        <f>SUM(X59:X62)</f>
        <v>0</v>
      </c>
      <c r="Y63" s="83">
        <f>SUM(Y59:Y62)</f>
        <v>0</v>
      </c>
      <c r="AA63" s="109"/>
      <c r="AB63" s="109"/>
      <c r="AC63" s="43" t="s">
        <v>17</v>
      </c>
      <c r="AD63" s="82">
        <f>SUM(AD59:AD62)</f>
        <v>0</v>
      </c>
      <c r="AE63" s="83">
        <f>SUM(AE59:AE62)</f>
        <v>0</v>
      </c>
      <c r="AG63" s="109"/>
      <c r="AH63" s="109"/>
      <c r="AI63" s="43" t="s">
        <v>17</v>
      </c>
      <c r="AJ63" s="82">
        <f>SUM(AJ59:AJ62)</f>
        <v>3</v>
      </c>
      <c r="AK63" s="83">
        <f>SUM(AK59:AK62)</f>
        <v>48</v>
      </c>
      <c r="AM63" s="109"/>
      <c r="AN63" s="109"/>
      <c r="AO63" s="43" t="s">
        <v>17</v>
      </c>
      <c r="AP63" s="43">
        <f>SUM(AP59:AP62)</f>
        <v>2</v>
      </c>
      <c r="AQ63" s="43">
        <f>SUM(AQ59:AQ62)</f>
        <v>32</v>
      </c>
      <c r="AZ63" s="44"/>
      <c r="BA63" s="44"/>
      <c r="BB63" s="48" t="s">
        <v>17</v>
      </c>
      <c r="BC63" s="47">
        <f>SUM(BC59:BC62)</f>
        <v>3</v>
      </c>
      <c r="BD63" s="47">
        <f>SUM(BD59:BD62)</f>
        <v>48</v>
      </c>
      <c r="BE63" s="47">
        <f>BE59+BE61</f>
        <v>3</v>
      </c>
      <c r="BH63" s="47">
        <f>SUM(BH59:BH62)</f>
        <v>2</v>
      </c>
      <c r="BI63" s="47">
        <f>SUM(BI59:BI62)</f>
        <v>32</v>
      </c>
      <c r="BJ63" s="47">
        <f>BJ59+BJ62</f>
        <v>2</v>
      </c>
      <c r="BK63" s="74"/>
      <c r="BL63" s="75"/>
    </row>
    <row r="64" spans="1:64" x14ac:dyDescent="0.2">
      <c r="C64" s="110"/>
      <c r="D64" s="111"/>
      <c r="E64" s="111"/>
      <c r="F64" s="111"/>
      <c r="G64" s="112"/>
      <c r="I64" s="110"/>
      <c r="J64" s="111"/>
      <c r="K64" s="111"/>
      <c r="L64" s="111"/>
      <c r="M64" s="112"/>
      <c r="O64" s="110"/>
      <c r="P64" s="111"/>
      <c r="Q64" s="111"/>
      <c r="R64" s="111"/>
      <c r="S64" s="112"/>
      <c r="U64" s="110"/>
      <c r="V64" s="111"/>
      <c r="W64" s="111"/>
      <c r="X64" s="111"/>
      <c r="Y64" s="112"/>
      <c r="AA64" s="110"/>
      <c r="AB64" s="111"/>
      <c r="AC64" s="111"/>
      <c r="AD64" s="111"/>
      <c r="AE64" s="112"/>
      <c r="AG64" s="110" t="s">
        <v>72</v>
      </c>
      <c r="AH64" s="111"/>
      <c r="AI64" s="111"/>
      <c r="AJ64" s="111"/>
      <c r="AK64" s="112"/>
      <c r="AL64" s="70"/>
      <c r="AM64" s="110" t="s">
        <v>55</v>
      </c>
      <c r="AN64" s="111"/>
      <c r="AO64" s="111"/>
      <c r="AP64" s="111"/>
      <c r="AQ64" s="112"/>
      <c r="AR64" s="70"/>
      <c r="AS64" s="70"/>
      <c r="AT64" s="70"/>
      <c r="AU64" s="70"/>
      <c r="AV64" s="70"/>
      <c r="AW64" s="70"/>
      <c r="AX64" s="70"/>
      <c r="BK64" s="74"/>
    </row>
    <row r="65" spans="1:64" x14ac:dyDescent="0.2">
      <c r="C65" s="108"/>
      <c r="D65" s="108"/>
      <c r="E65" s="108"/>
      <c r="F65" s="108"/>
      <c r="G65" s="108"/>
      <c r="I65" s="108"/>
      <c r="J65" s="108"/>
      <c r="K65" s="108"/>
      <c r="L65" s="108"/>
      <c r="M65" s="108"/>
      <c r="O65" s="108"/>
      <c r="P65" s="108"/>
      <c r="Q65" s="108"/>
      <c r="R65" s="108"/>
      <c r="S65" s="108"/>
      <c r="U65" s="108"/>
      <c r="V65" s="108"/>
      <c r="W65" s="108"/>
      <c r="X65" s="108"/>
      <c r="Y65" s="108"/>
      <c r="AA65" s="108"/>
      <c r="AB65" s="108"/>
      <c r="AC65" s="108"/>
      <c r="AD65" s="108"/>
      <c r="AE65" s="108"/>
      <c r="AG65" s="108" t="s">
        <v>117</v>
      </c>
      <c r="AH65" s="108"/>
      <c r="AI65" s="108"/>
      <c r="AJ65" s="108"/>
      <c r="AK65" s="108"/>
      <c r="AM65" s="113" t="s">
        <v>56</v>
      </c>
      <c r="AN65" s="113"/>
      <c r="AO65" s="113"/>
      <c r="AP65" s="113"/>
      <c r="AQ65" s="113"/>
      <c r="BK65" s="74"/>
    </row>
    <row r="66" spans="1:64" x14ac:dyDescent="0.2"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BK66" s="74"/>
    </row>
    <row r="67" spans="1:64" ht="22.5" x14ac:dyDescent="0.2">
      <c r="A67" s="39">
        <v>8</v>
      </c>
      <c r="C67" s="42" t="s">
        <v>18</v>
      </c>
      <c r="D67" s="42" t="s">
        <v>0</v>
      </c>
      <c r="E67" s="42" t="s">
        <v>19</v>
      </c>
      <c r="F67" s="42" t="s">
        <v>11</v>
      </c>
      <c r="G67" s="42" t="s">
        <v>12</v>
      </c>
      <c r="I67" s="42" t="s">
        <v>18</v>
      </c>
      <c r="J67" s="42" t="s">
        <v>0</v>
      </c>
      <c r="K67" s="42" t="s">
        <v>19</v>
      </c>
      <c r="L67" s="42" t="s">
        <v>11</v>
      </c>
      <c r="M67" s="42" t="s">
        <v>12</v>
      </c>
      <c r="O67" s="42" t="s">
        <v>18</v>
      </c>
      <c r="P67" s="42" t="s">
        <v>0</v>
      </c>
      <c r="Q67" s="42" t="s">
        <v>19</v>
      </c>
      <c r="R67" s="42" t="s">
        <v>11</v>
      </c>
      <c r="S67" s="42" t="s">
        <v>12</v>
      </c>
      <c r="U67" s="42" t="s">
        <v>18</v>
      </c>
      <c r="V67" s="42" t="s">
        <v>0</v>
      </c>
      <c r="W67" s="42" t="s">
        <v>19</v>
      </c>
      <c r="X67" s="42" t="s">
        <v>11</v>
      </c>
      <c r="Y67" s="42" t="s">
        <v>12</v>
      </c>
      <c r="AA67" s="42" t="s">
        <v>18</v>
      </c>
      <c r="AB67" s="42" t="s">
        <v>0</v>
      </c>
      <c r="AC67" s="42" t="s">
        <v>19</v>
      </c>
      <c r="AD67" s="42" t="s">
        <v>11</v>
      </c>
      <c r="AE67" s="42" t="s">
        <v>12</v>
      </c>
      <c r="AG67" s="42" t="s">
        <v>18</v>
      </c>
      <c r="AH67" s="42" t="s">
        <v>0</v>
      </c>
      <c r="AI67" s="42" t="s">
        <v>19</v>
      </c>
      <c r="AJ67" s="42" t="s">
        <v>11</v>
      </c>
      <c r="AK67" s="42" t="s">
        <v>12</v>
      </c>
      <c r="AM67" s="42" t="s">
        <v>18</v>
      </c>
      <c r="AN67" s="42" t="s">
        <v>0</v>
      </c>
      <c r="AO67" s="42" t="s">
        <v>19</v>
      </c>
      <c r="AP67" s="42" t="s">
        <v>11</v>
      </c>
      <c r="AQ67" s="42" t="s">
        <v>12</v>
      </c>
      <c r="AZ67" s="35" t="s">
        <v>23</v>
      </c>
      <c r="BA67" s="35" t="s">
        <v>24</v>
      </c>
      <c r="BB67" s="52" t="s">
        <v>22</v>
      </c>
      <c r="BC67" s="46" t="s">
        <v>11</v>
      </c>
      <c r="BD67" s="46" t="s">
        <v>12</v>
      </c>
      <c r="BE67" s="46" t="s">
        <v>26</v>
      </c>
      <c r="BH67" s="46" t="s">
        <v>11</v>
      </c>
      <c r="BI67" s="46" t="s">
        <v>12</v>
      </c>
      <c r="BJ67" s="46" t="s">
        <v>26</v>
      </c>
      <c r="BK67" s="74"/>
      <c r="BL67" s="46" t="s">
        <v>61</v>
      </c>
    </row>
    <row r="68" spans="1:64" x14ac:dyDescent="0.2">
      <c r="C68" s="109"/>
      <c r="D68" s="109">
        <f>C68*48</f>
        <v>0</v>
      </c>
      <c r="E68" s="29" t="s">
        <v>13</v>
      </c>
      <c r="F68" s="29">
        <v>0</v>
      </c>
      <c r="G68" s="29">
        <f>F68*16</f>
        <v>0</v>
      </c>
      <c r="I68" s="109"/>
      <c r="J68" s="109">
        <f>I68*48</f>
        <v>0</v>
      </c>
      <c r="K68" s="29" t="s">
        <v>13</v>
      </c>
      <c r="L68" s="29">
        <v>0</v>
      </c>
      <c r="M68" s="29">
        <f>L68*16</f>
        <v>0</v>
      </c>
      <c r="O68" s="109"/>
      <c r="P68" s="109">
        <f>O68*48</f>
        <v>0</v>
      </c>
      <c r="Q68" s="29" t="s">
        <v>13</v>
      </c>
      <c r="R68" s="29">
        <v>0</v>
      </c>
      <c r="S68" s="29">
        <f>R68*16</f>
        <v>0</v>
      </c>
      <c r="U68" s="109"/>
      <c r="V68" s="109">
        <f>U68*48</f>
        <v>0</v>
      </c>
      <c r="W68" s="29" t="s">
        <v>13</v>
      </c>
      <c r="X68" s="29">
        <v>0</v>
      </c>
      <c r="Y68" s="29">
        <f>X68*16</f>
        <v>0</v>
      </c>
      <c r="AA68" s="109">
        <v>1</v>
      </c>
      <c r="AB68" s="109">
        <f>AA68*48</f>
        <v>48</v>
      </c>
      <c r="AC68" s="29" t="s">
        <v>13</v>
      </c>
      <c r="AD68" s="29">
        <v>1</v>
      </c>
      <c r="AE68" s="29">
        <f>AD68*16</f>
        <v>16</v>
      </c>
      <c r="AG68" s="109"/>
      <c r="AH68" s="109">
        <f>AG68*48</f>
        <v>0</v>
      </c>
      <c r="AI68" s="29" t="s">
        <v>13</v>
      </c>
      <c r="AJ68" s="29">
        <v>0</v>
      </c>
      <c r="AK68" s="29">
        <f>AJ68*16</f>
        <v>0</v>
      </c>
      <c r="AL68" s="70"/>
      <c r="AM68" s="109"/>
      <c r="AN68" s="109"/>
      <c r="AO68" s="29" t="s">
        <v>13</v>
      </c>
      <c r="AP68" s="29">
        <v>2</v>
      </c>
      <c r="AQ68" s="29">
        <f>AP68*16</f>
        <v>32</v>
      </c>
      <c r="AR68" s="70"/>
      <c r="AS68" s="70"/>
      <c r="AT68" s="70"/>
      <c r="AU68" s="70"/>
      <c r="AV68" s="70"/>
      <c r="AW68" s="70"/>
      <c r="AX68" s="70"/>
      <c r="AZ68" s="120">
        <f>C68+I68+O68+U68+AA68+AG68</f>
        <v>1</v>
      </c>
      <c r="BA68" s="120">
        <f>D68+J68+P68+V68+AB68+AH68</f>
        <v>48</v>
      </c>
      <c r="BB68" s="29" t="s">
        <v>13</v>
      </c>
      <c r="BC68" s="30">
        <f>F68+L68+R68+X68+AD68+AJ68</f>
        <v>1</v>
      </c>
      <c r="BD68" s="30">
        <f>G68+M68+S68+Y68+AE68+AK68</f>
        <v>16</v>
      </c>
      <c r="BE68" s="154">
        <f>BC68+BC69</f>
        <v>1</v>
      </c>
      <c r="BF68" s="54" t="s">
        <v>21</v>
      </c>
      <c r="BH68" s="30">
        <f t="shared" ref="BH68:BI71" si="18">AP68</f>
        <v>2</v>
      </c>
      <c r="BI68" s="30">
        <f t="shared" si="18"/>
        <v>32</v>
      </c>
      <c r="BJ68" s="53">
        <f>BH68+BH69</f>
        <v>2</v>
      </c>
      <c r="BK68" s="74"/>
      <c r="BL68" s="76">
        <f>BE68+BJ68</f>
        <v>3</v>
      </c>
    </row>
    <row r="69" spans="1:64" x14ac:dyDescent="0.2">
      <c r="C69" s="109"/>
      <c r="D69" s="109"/>
      <c r="E69" s="29" t="s">
        <v>14</v>
      </c>
      <c r="F69" s="29">
        <v>0</v>
      </c>
      <c r="G69" s="29">
        <f>F69*16</f>
        <v>0</v>
      </c>
      <c r="I69" s="109"/>
      <c r="J69" s="109"/>
      <c r="K69" s="29" t="s">
        <v>14</v>
      </c>
      <c r="L69" s="29">
        <v>0</v>
      </c>
      <c r="M69" s="29">
        <f>L69*16</f>
        <v>0</v>
      </c>
      <c r="O69" s="109"/>
      <c r="P69" s="109"/>
      <c r="Q69" s="29" t="s">
        <v>14</v>
      </c>
      <c r="R69" s="29">
        <v>0</v>
      </c>
      <c r="S69" s="29">
        <f>R69*16</f>
        <v>0</v>
      </c>
      <c r="U69" s="109"/>
      <c r="V69" s="109"/>
      <c r="W69" s="29" t="s">
        <v>14</v>
      </c>
      <c r="X69" s="29">
        <v>0</v>
      </c>
      <c r="Y69" s="29">
        <f>X69*16</f>
        <v>0</v>
      </c>
      <c r="AA69" s="109"/>
      <c r="AB69" s="109"/>
      <c r="AC69" s="29" t="s">
        <v>14</v>
      </c>
      <c r="AD69" s="29">
        <v>0</v>
      </c>
      <c r="AE69" s="29">
        <f>AD69*16</f>
        <v>0</v>
      </c>
      <c r="AG69" s="109"/>
      <c r="AH69" s="109"/>
      <c r="AI69" s="29" t="s">
        <v>14</v>
      </c>
      <c r="AJ69" s="29">
        <v>0</v>
      </c>
      <c r="AK69" s="29">
        <f>AJ69*16</f>
        <v>0</v>
      </c>
      <c r="AM69" s="109"/>
      <c r="AN69" s="109"/>
      <c r="AO69" s="29"/>
      <c r="AP69" s="29"/>
      <c r="AQ69" s="29"/>
      <c r="AZ69" s="120"/>
      <c r="BA69" s="120"/>
      <c r="BB69" s="29" t="s">
        <v>14</v>
      </c>
      <c r="BC69" s="30">
        <f t="shared" ref="BC69:BD71" si="19">F69+L69+R69+X69+AD69+AJ69</f>
        <v>0</v>
      </c>
      <c r="BD69" s="30">
        <f t="shared" si="19"/>
        <v>0</v>
      </c>
      <c r="BE69" s="155"/>
      <c r="BH69" s="30">
        <f t="shared" si="18"/>
        <v>0</v>
      </c>
      <c r="BI69" s="30">
        <f t="shared" si="18"/>
        <v>0</v>
      </c>
      <c r="BJ69" s="47"/>
      <c r="BK69" s="74"/>
      <c r="BL69" s="75"/>
    </row>
    <row r="70" spans="1:64" x14ac:dyDescent="0.2">
      <c r="C70" s="109"/>
      <c r="D70" s="109"/>
      <c r="E70" s="31" t="s">
        <v>15</v>
      </c>
      <c r="F70" s="31">
        <v>0</v>
      </c>
      <c r="G70" s="31">
        <f>F70*16</f>
        <v>0</v>
      </c>
      <c r="I70" s="109"/>
      <c r="J70" s="109"/>
      <c r="K70" s="31" t="s">
        <v>15</v>
      </c>
      <c r="L70" s="31">
        <v>0</v>
      </c>
      <c r="M70" s="31">
        <f>L70*16</f>
        <v>0</v>
      </c>
      <c r="O70" s="109"/>
      <c r="P70" s="109"/>
      <c r="Q70" s="31" t="s">
        <v>15</v>
      </c>
      <c r="R70" s="31">
        <v>0</v>
      </c>
      <c r="S70" s="31">
        <f>R70*16</f>
        <v>0</v>
      </c>
      <c r="U70" s="109"/>
      <c r="V70" s="109"/>
      <c r="W70" s="31" t="s">
        <v>15</v>
      </c>
      <c r="X70" s="31">
        <v>0</v>
      </c>
      <c r="Y70" s="31">
        <f>X70*16</f>
        <v>0</v>
      </c>
      <c r="AA70" s="109"/>
      <c r="AB70" s="109"/>
      <c r="AC70" s="31" t="s">
        <v>15</v>
      </c>
      <c r="AD70" s="31">
        <v>0</v>
      </c>
      <c r="AE70" s="31">
        <f>AD70*16</f>
        <v>0</v>
      </c>
      <c r="AG70" s="109"/>
      <c r="AH70" s="109"/>
      <c r="AI70" s="31" t="s">
        <v>15</v>
      </c>
      <c r="AJ70" s="31">
        <v>0</v>
      </c>
      <c r="AK70" s="31">
        <f>AJ70*16</f>
        <v>0</v>
      </c>
      <c r="AL70" s="70"/>
      <c r="AM70" s="109"/>
      <c r="AN70" s="109"/>
      <c r="AO70" s="31"/>
      <c r="AP70" s="31"/>
      <c r="AQ70" s="31"/>
      <c r="AR70" s="70"/>
      <c r="AS70" s="70"/>
      <c r="AT70" s="70"/>
      <c r="AU70" s="70"/>
      <c r="AV70" s="70"/>
      <c r="AW70" s="70"/>
      <c r="AX70" s="70"/>
      <c r="AZ70" s="120"/>
      <c r="BA70" s="120"/>
      <c r="BB70" s="31" t="s">
        <v>15</v>
      </c>
      <c r="BC70" s="32">
        <f t="shared" si="19"/>
        <v>0</v>
      </c>
      <c r="BD70" s="32">
        <f t="shared" si="19"/>
        <v>0</v>
      </c>
      <c r="BE70" s="141">
        <f>BC70+BC71</f>
        <v>2</v>
      </c>
      <c r="BH70" s="32">
        <f t="shared" si="18"/>
        <v>0</v>
      </c>
      <c r="BI70" s="32">
        <f t="shared" si="18"/>
        <v>0</v>
      </c>
      <c r="BJ70" s="47"/>
      <c r="BK70" s="74"/>
      <c r="BL70" s="75"/>
    </row>
    <row r="71" spans="1:64" x14ac:dyDescent="0.2">
      <c r="C71" s="109"/>
      <c r="D71" s="109"/>
      <c r="E71" s="40" t="s">
        <v>16</v>
      </c>
      <c r="F71" s="40">
        <v>0</v>
      </c>
      <c r="G71" s="40">
        <f>F71*16</f>
        <v>0</v>
      </c>
      <c r="I71" s="109"/>
      <c r="J71" s="109"/>
      <c r="K71" s="40" t="s">
        <v>16</v>
      </c>
      <c r="L71" s="40">
        <v>0</v>
      </c>
      <c r="M71" s="40">
        <f>L71*16</f>
        <v>0</v>
      </c>
      <c r="O71" s="109"/>
      <c r="P71" s="109"/>
      <c r="Q71" s="40" t="s">
        <v>16</v>
      </c>
      <c r="R71" s="40">
        <v>0</v>
      </c>
      <c r="S71" s="40">
        <f>R71*16</f>
        <v>0</v>
      </c>
      <c r="U71" s="109"/>
      <c r="V71" s="109"/>
      <c r="W71" s="40" t="s">
        <v>16</v>
      </c>
      <c r="X71" s="40">
        <v>0</v>
      </c>
      <c r="Y71" s="40">
        <f>X71*16</f>
        <v>0</v>
      </c>
      <c r="AA71" s="109"/>
      <c r="AB71" s="109"/>
      <c r="AC71" s="40" t="s">
        <v>16</v>
      </c>
      <c r="AD71" s="40">
        <v>2</v>
      </c>
      <c r="AE71" s="40">
        <f>AD71*16</f>
        <v>32</v>
      </c>
      <c r="AG71" s="109"/>
      <c r="AH71" s="109"/>
      <c r="AI71" s="40" t="s">
        <v>16</v>
      </c>
      <c r="AJ71" s="40">
        <v>0</v>
      </c>
      <c r="AK71" s="40">
        <f>AJ71*16</f>
        <v>0</v>
      </c>
      <c r="AM71" s="109"/>
      <c r="AN71" s="109"/>
      <c r="AO71" s="40"/>
      <c r="AP71" s="40"/>
      <c r="AQ71" s="40"/>
      <c r="AZ71" s="120"/>
      <c r="BA71" s="120"/>
      <c r="BB71" s="40" t="s">
        <v>16</v>
      </c>
      <c r="BC71" s="41">
        <f t="shared" si="19"/>
        <v>2</v>
      </c>
      <c r="BD71" s="41">
        <f t="shared" si="19"/>
        <v>32</v>
      </c>
      <c r="BE71" s="142"/>
      <c r="BH71" s="41">
        <f t="shared" si="18"/>
        <v>0</v>
      </c>
      <c r="BI71" s="41">
        <f t="shared" si="18"/>
        <v>0</v>
      </c>
      <c r="BJ71" s="47">
        <f>BH70+BH71</f>
        <v>0</v>
      </c>
      <c r="BK71" s="74"/>
      <c r="BL71" s="75"/>
    </row>
    <row r="72" spans="1:64" x14ac:dyDescent="0.2">
      <c r="C72" s="109"/>
      <c r="D72" s="109"/>
      <c r="E72" s="43" t="s">
        <v>17</v>
      </c>
      <c r="F72" s="82">
        <f>SUM(F68:F71)</f>
        <v>0</v>
      </c>
      <c r="G72" s="83">
        <f>SUM(G68:G71)</f>
        <v>0</v>
      </c>
      <c r="I72" s="109"/>
      <c r="J72" s="109"/>
      <c r="K72" s="43" t="s">
        <v>17</v>
      </c>
      <c r="L72" s="82">
        <f>SUM(L68:L71)</f>
        <v>0</v>
      </c>
      <c r="M72" s="83">
        <f>SUM(M68:M71)</f>
        <v>0</v>
      </c>
      <c r="O72" s="109"/>
      <c r="P72" s="109"/>
      <c r="Q72" s="43" t="s">
        <v>17</v>
      </c>
      <c r="R72" s="82">
        <f>SUM(R68:R71)</f>
        <v>0</v>
      </c>
      <c r="S72" s="83">
        <f>SUM(S68:S71)</f>
        <v>0</v>
      </c>
      <c r="U72" s="109"/>
      <c r="V72" s="109"/>
      <c r="W72" s="43" t="s">
        <v>17</v>
      </c>
      <c r="X72" s="82">
        <f>SUM(X68:X71)</f>
        <v>0</v>
      </c>
      <c r="Y72" s="83">
        <f>SUM(Y68:Y71)</f>
        <v>0</v>
      </c>
      <c r="AA72" s="109"/>
      <c r="AB72" s="109"/>
      <c r="AC72" s="43" t="s">
        <v>17</v>
      </c>
      <c r="AD72" s="82">
        <f>SUM(AD68:AD71)</f>
        <v>3</v>
      </c>
      <c r="AE72" s="83">
        <f>SUM(AE68:AE71)</f>
        <v>48</v>
      </c>
      <c r="AG72" s="109"/>
      <c r="AH72" s="109"/>
      <c r="AI72" s="43" t="s">
        <v>17</v>
      </c>
      <c r="AJ72" s="82">
        <f>SUM(AJ68:AJ71)</f>
        <v>0</v>
      </c>
      <c r="AK72" s="83">
        <f>SUM(AK68:AK71)</f>
        <v>0</v>
      </c>
      <c r="AL72" s="70"/>
      <c r="AM72" s="109"/>
      <c r="AN72" s="109"/>
      <c r="AO72" s="43" t="s">
        <v>17</v>
      </c>
      <c r="AP72" s="43">
        <f>SUM(AP68:AP71)</f>
        <v>2</v>
      </c>
      <c r="AQ72" s="43">
        <f>SUM(AQ68:AQ71)</f>
        <v>32</v>
      </c>
      <c r="AR72" s="70"/>
      <c r="AS72" s="70"/>
      <c r="AT72" s="70"/>
      <c r="AU72" s="70"/>
      <c r="AV72" s="70"/>
      <c r="AW72" s="70"/>
      <c r="AX72" s="70"/>
      <c r="AZ72" s="44"/>
      <c r="BA72" s="44"/>
      <c r="BB72" s="48" t="s">
        <v>17</v>
      </c>
      <c r="BC72" s="47">
        <f>SUM(BC68:BC71)</f>
        <v>3</v>
      </c>
      <c r="BD72" s="47">
        <f>SUM(BD68:BD71)</f>
        <v>48</v>
      </c>
      <c r="BE72" s="47">
        <f>BE68+BE70</f>
        <v>3</v>
      </c>
      <c r="BH72" s="47">
        <f>SUM(BH68:BH71)</f>
        <v>2</v>
      </c>
      <c r="BI72" s="47">
        <f>SUM(BI68:BI71)</f>
        <v>32</v>
      </c>
      <c r="BJ72" s="47">
        <f>BJ68+BJ71</f>
        <v>2</v>
      </c>
      <c r="BK72" s="74"/>
      <c r="BL72" s="75"/>
    </row>
    <row r="73" spans="1:64" x14ac:dyDescent="0.2">
      <c r="C73" s="110" t="s">
        <v>121</v>
      </c>
      <c r="D73" s="111"/>
      <c r="E73" s="111"/>
      <c r="F73" s="111"/>
      <c r="G73" s="112"/>
      <c r="I73" s="110"/>
      <c r="J73" s="111"/>
      <c r="K73" s="111"/>
      <c r="L73" s="111"/>
      <c r="M73" s="112"/>
      <c r="O73" s="110"/>
      <c r="P73" s="111"/>
      <c r="Q73" s="111"/>
      <c r="R73" s="111"/>
      <c r="S73" s="112"/>
      <c r="U73" s="110"/>
      <c r="V73" s="111"/>
      <c r="W73" s="111"/>
      <c r="X73" s="111"/>
      <c r="Y73" s="112"/>
      <c r="AA73" s="115" t="s">
        <v>98</v>
      </c>
      <c r="AB73" s="116"/>
      <c r="AC73" s="116"/>
      <c r="AD73" s="116"/>
      <c r="AE73" s="117"/>
      <c r="AG73" s="110"/>
      <c r="AH73" s="111"/>
      <c r="AI73" s="111"/>
      <c r="AJ73" s="111"/>
      <c r="AK73" s="112"/>
      <c r="AM73" s="110" t="s">
        <v>57</v>
      </c>
      <c r="AN73" s="111"/>
      <c r="AO73" s="111"/>
      <c r="AP73" s="111"/>
      <c r="AQ73" s="112"/>
      <c r="BK73" s="74"/>
    </row>
    <row r="74" spans="1:64" x14ac:dyDescent="0.2">
      <c r="C74" s="108"/>
      <c r="D74" s="108"/>
      <c r="E74" s="108"/>
      <c r="F74" s="108"/>
      <c r="G74" s="108"/>
      <c r="I74" s="108"/>
      <c r="J74" s="108"/>
      <c r="K74" s="108"/>
      <c r="L74" s="108"/>
      <c r="M74" s="108"/>
      <c r="O74" s="108"/>
      <c r="P74" s="108"/>
      <c r="Q74" s="108"/>
      <c r="R74" s="108"/>
      <c r="S74" s="108"/>
      <c r="U74" s="108"/>
      <c r="V74" s="108"/>
      <c r="W74" s="108"/>
      <c r="X74" s="108"/>
      <c r="Y74" s="108"/>
      <c r="AA74" s="108" t="s">
        <v>127</v>
      </c>
      <c r="AB74" s="108"/>
      <c r="AC74" s="108"/>
      <c r="AD74" s="108"/>
      <c r="AE74" s="108"/>
      <c r="AG74" s="108"/>
      <c r="AH74" s="108"/>
      <c r="AI74" s="108"/>
      <c r="AJ74" s="108"/>
      <c r="AK74" s="108"/>
      <c r="AL74" s="70"/>
      <c r="AM74" s="113" t="s">
        <v>58</v>
      </c>
      <c r="AN74" s="113"/>
      <c r="AO74" s="113"/>
      <c r="AP74" s="113"/>
      <c r="AQ74" s="113"/>
      <c r="AR74" s="70"/>
      <c r="AS74" s="70"/>
      <c r="AT74" s="70"/>
      <c r="AU74" s="70"/>
      <c r="AV74" s="70"/>
      <c r="AW74" s="70"/>
      <c r="AX74" s="70"/>
      <c r="BK74" s="74"/>
    </row>
    <row r="75" spans="1:64" x14ac:dyDescent="0.2">
      <c r="BK75" s="74"/>
    </row>
    <row r="76" spans="1:64" ht="22.5" x14ac:dyDescent="0.2">
      <c r="A76" s="39">
        <v>9</v>
      </c>
      <c r="C76" s="42" t="s">
        <v>18</v>
      </c>
      <c r="D76" s="42" t="s">
        <v>0</v>
      </c>
      <c r="E76" s="42" t="s">
        <v>19</v>
      </c>
      <c r="F76" s="42" t="s">
        <v>11</v>
      </c>
      <c r="G76" s="42" t="s">
        <v>12</v>
      </c>
      <c r="I76" s="42" t="s">
        <v>18</v>
      </c>
      <c r="J76" s="42" t="s">
        <v>0</v>
      </c>
      <c r="K76" s="42" t="s">
        <v>19</v>
      </c>
      <c r="L76" s="42" t="s">
        <v>11</v>
      </c>
      <c r="M76" s="42" t="s">
        <v>12</v>
      </c>
      <c r="O76" s="42" t="s">
        <v>18</v>
      </c>
      <c r="P76" s="42" t="s">
        <v>0</v>
      </c>
      <c r="Q76" s="42" t="s">
        <v>19</v>
      </c>
      <c r="R76" s="42" t="s">
        <v>11</v>
      </c>
      <c r="S76" s="42" t="s">
        <v>12</v>
      </c>
      <c r="U76" s="42" t="s">
        <v>18</v>
      </c>
      <c r="V76" s="42" t="s">
        <v>0</v>
      </c>
      <c r="W76" s="42" t="s">
        <v>19</v>
      </c>
      <c r="X76" s="42" t="s">
        <v>11</v>
      </c>
      <c r="Y76" s="42" t="s">
        <v>12</v>
      </c>
      <c r="AA76" s="42" t="s">
        <v>18</v>
      </c>
      <c r="AB76" s="42" t="s">
        <v>0</v>
      </c>
      <c r="AC76" s="42" t="s">
        <v>19</v>
      </c>
      <c r="AD76" s="42" t="s">
        <v>11</v>
      </c>
      <c r="AE76" s="42" t="s">
        <v>12</v>
      </c>
      <c r="AL76" s="70"/>
      <c r="AM76" s="42" t="s">
        <v>18</v>
      </c>
      <c r="AN76" s="42" t="s">
        <v>0</v>
      </c>
      <c r="AO76" s="42" t="s">
        <v>19</v>
      </c>
      <c r="AP76" s="42" t="s">
        <v>11</v>
      </c>
      <c r="AQ76" s="42" t="s">
        <v>12</v>
      </c>
      <c r="AR76" s="70"/>
      <c r="AS76" s="70"/>
      <c r="AT76" s="70"/>
      <c r="AU76" s="70"/>
      <c r="AV76" s="70"/>
      <c r="AW76" s="70"/>
      <c r="AX76" s="70"/>
      <c r="AZ76" s="35" t="s">
        <v>23</v>
      </c>
      <c r="BA76" s="35" t="s">
        <v>24</v>
      </c>
      <c r="BB76" s="52" t="s">
        <v>22</v>
      </c>
      <c r="BC76" s="46" t="s">
        <v>11</v>
      </c>
      <c r="BD76" s="46" t="s">
        <v>12</v>
      </c>
      <c r="BE76" s="46" t="s">
        <v>26</v>
      </c>
      <c r="BH76" s="46" t="s">
        <v>11</v>
      </c>
      <c r="BI76" s="46" t="s">
        <v>12</v>
      </c>
      <c r="BJ76" s="46" t="s">
        <v>26</v>
      </c>
      <c r="BK76" s="74"/>
      <c r="BL76" s="46" t="s">
        <v>61</v>
      </c>
    </row>
    <row r="77" spans="1:64" x14ac:dyDescent="0.2">
      <c r="C77" s="109"/>
      <c r="D77" s="109">
        <f>C77*48</f>
        <v>0</v>
      </c>
      <c r="E77" s="29" t="s">
        <v>13</v>
      </c>
      <c r="F77" s="29">
        <v>0</v>
      </c>
      <c r="G77" s="29">
        <f>F77*16</f>
        <v>0</v>
      </c>
      <c r="I77" s="109">
        <v>5</v>
      </c>
      <c r="J77" s="109">
        <f>I77*48</f>
        <v>240</v>
      </c>
      <c r="K77" s="145"/>
      <c r="L77" s="146"/>
      <c r="M77" s="147"/>
      <c r="O77" s="109">
        <v>2</v>
      </c>
      <c r="P77" s="109">
        <f>O77*48</f>
        <v>96</v>
      </c>
      <c r="Q77" s="145"/>
      <c r="R77" s="146"/>
      <c r="S77" s="147"/>
      <c r="U77" s="109"/>
      <c r="V77" s="109">
        <f>U77*48</f>
        <v>0</v>
      </c>
      <c r="W77" s="29" t="s">
        <v>13</v>
      </c>
      <c r="X77" s="29">
        <v>0</v>
      </c>
      <c r="Y77" s="29">
        <f>X77*16</f>
        <v>0</v>
      </c>
      <c r="AA77" s="109">
        <v>5</v>
      </c>
      <c r="AB77" s="109">
        <f>AA77*48</f>
        <v>240</v>
      </c>
      <c r="AC77" s="29" t="s">
        <v>13</v>
      </c>
      <c r="AD77" s="29">
        <v>3</v>
      </c>
      <c r="AE77" s="29">
        <f>AD77*16</f>
        <v>48</v>
      </c>
      <c r="AM77" s="109"/>
      <c r="AN77" s="109"/>
      <c r="AO77" s="29" t="s">
        <v>13</v>
      </c>
      <c r="AP77" s="29">
        <v>2</v>
      </c>
      <c r="AQ77" s="29">
        <f>AP77*16</f>
        <v>32</v>
      </c>
      <c r="AZ77" s="120">
        <f>C77+I77+O77+U77+AA77</f>
        <v>12</v>
      </c>
      <c r="BA77" s="120">
        <f>D77+J77+P77+V77+AB77</f>
        <v>576</v>
      </c>
      <c r="BB77" s="29" t="s">
        <v>13</v>
      </c>
      <c r="BC77" s="30">
        <f t="shared" ref="BC77:BD80" si="20">F77+L77+R77+X77+AD77</f>
        <v>3</v>
      </c>
      <c r="BD77" s="30">
        <f t="shared" si="20"/>
        <v>48</v>
      </c>
      <c r="BE77" s="154">
        <f>BC77+BC78</f>
        <v>3</v>
      </c>
      <c r="BF77" s="54" t="s">
        <v>21</v>
      </c>
      <c r="BH77" s="30">
        <f>AP77</f>
        <v>2</v>
      </c>
      <c r="BI77" s="30">
        <f>AQ77</f>
        <v>32</v>
      </c>
      <c r="BJ77" s="53">
        <f>BH77+BH78</f>
        <v>2</v>
      </c>
      <c r="BK77" s="74"/>
      <c r="BL77" s="76">
        <f>BE77+BJ77</f>
        <v>5</v>
      </c>
    </row>
    <row r="78" spans="1:64" x14ac:dyDescent="0.2">
      <c r="C78" s="109"/>
      <c r="D78" s="109"/>
      <c r="E78" s="29" t="s">
        <v>14</v>
      </c>
      <c r="F78" s="29">
        <v>0</v>
      </c>
      <c r="G78" s="29">
        <f>F78*16</f>
        <v>0</v>
      </c>
      <c r="I78" s="109"/>
      <c r="J78" s="109"/>
      <c r="K78" s="148"/>
      <c r="L78" s="149"/>
      <c r="M78" s="150"/>
      <c r="O78" s="109"/>
      <c r="P78" s="109"/>
      <c r="Q78" s="148"/>
      <c r="R78" s="149"/>
      <c r="S78" s="150"/>
      <c r="U78" s="109"/>
      <c r="V78" s="109"/>
      <c r="W78" s="29" t="s">
        <v>14</v>
      </c>
      <c r="X78" s="29">
        <v>0</v>
      </c>
      <c r="Y78" s="29">
        <f>X78*16</f>
        <v>0</v>
      </c>
      <c r="AA78" s="109"/>
      <c r="AB78" s="109"/>
      <c r="AC78" s="29" t="s">
        <v>14</v>
      </c>
      <c r="AD78" s="29">
        <v>0</v>
      </c>
      <c r="AE78" s="29">
        <f>AD78*16</f>
        <v>0</v>
      </c>
      <c r="AM78" s="109"/>
      <c r="AN78" s="109"/>
      <c r="AO78" s="29"/>
      <c r="AP78" s="29"/>
      <c r="AQ78" s="29"/>
      <c r="AZ78" s="120"/>
      <c r="BA78" s="120"/>
      <c r="BB78" s="29" t="s">
        <v>14</v>
      </c>
      <c r="BC78" s="30">
        <f t="shared" si="20"/>
        <v>0</v>
      </c>
      <c r="BD78" s="30">
        <f t="shared" si="20"/>
        <v>0</v>
      </c>
      <c r="BE78" s="155"/>
      <c r="BH78" s="30">
        <f t="shared" ref="BH78:BH80" si="21">AP78</f>
        <v>0</v>
      </c>
      <c r="BI78" s="30">
        <f t="shared" ref="BI78:BI80" si="22">AQ78</f>
        <v>0</v>
      </c>
      <c r="BJ78" s="47"/>
      <c r="BK78" s="74"/>
      <c r="BL78" s="75"/>
    </row>
    <row r="79" spans="1:64" x14ac:dyDescent="0.2">
      <c r="C79" s="109"/>
      <c r="D79" s="109"/>
      <c r="E79" s="31" t="s">
        <v>15</v>
      </c>
      <c r="F79" s="31">
        <v>0</v>
      </c>
      <c r="G79" s="31">
        <f>F79*16</f>
        <v>0</v>
      </c>
      <c r="I79" s="109"/>
      <c r="J79" s="109"/>
      <c r="K79" s="148"/>
      <c r="L79" s="149"/>
      <c r="M79" s="150"/>
      <c r="O79" s="109"/>
      <c r="P79" s="109"/>
      <c r="Q79" s="148"/>
      <c r="R79" s="149"/>
      <c r="S79" s="150"/>
      <c r="U79" s="109"/>
      <c r="V79" s="109"/>
      <c r="W79" s="31" t="s">
        <v>15</v>
      </c>
      <c r="X79" s="31">
        <v>0</v>
      </c>
      <c r="Y79" s="31">
        <f>X79*16</f>
        <v>0</v>
      </c>
      <c r="AA79" s="109"/>
      <c r="AB79" s="109"/>
      <c r="AC79" s="31" t="s">
        <v>15</v>
      </c>
      <c r="AD79" s="31">
        <v>0</v>
      </c>
      <c r="AE79" s="31">
        <f>AD79*16</f>
        <v>0</v>
      </c>
      <c r="AM79" s="109"/>
      <c r="AN79" s="109"/>
      <c r="AO79" s="31"/>
      <c r="AP79" s="31"/>
      <c r="AQ79" s="31"/>
      <c r="AZ79" s="120"/>
      <c r="BA79" s="120"/>
      <c r="BB79" s="31" t="s">
        <v>15</v>
      </c>
      <c r="BC79" s="32">
        <f t="shared" si="20"/>
        <v>0</v>
      </c>
      <c r="BD79" s="32">
        <f t="shared" si="20"/>
        <v>0</v>
      </c>
      <c r="BE79" s="141">
        <f>BC79+BC80</f>
        <v>12</v>
      </c>
      <c r="BH79" s="32">
        <f t="shared" si="21"/>
        <v>0</v>
      </c>
      <c r="BI79" s="32">
        <f t="shared" si="22"/>
        <v>0</v>
      </c>
      <c r="BJ79" s="47"/>
      <c r="BK79" s="74"/>
      <c r="BL79" s="75"/>
    </row>
    <row r="80" spans="1:64" x14ac:dyDescent="0.2">
      <c r="C80" s="109"/>
      <c r="D80" s="109"/>
      <c r="E80" s="40" t="s">
        <v>16</v>
      </c>
      <c r="F80" s="40">
        <v>0</v>
      </c>
      <c r="G80" s="40">
        <f>F80*16</f>
        <v>0</v>
      </c>
      <c r="I80" s="109"/>
      <c r="J80" s="109"/>
      <c r="K80" s="148"/>
      <c r="L80" s="149"/>
      <c r="M80" s="150"/>
      <c r="O80" s="109"/>
      <c r="P80" s="109"/>
      <c r="Q80" s="148"/>
      <c r="R80" s="149"/>
      <c r="S80" s="150"/>
      <c r="U80" s="109"/>
      <c r="V80" s="109"/>
      <c r="W80" s="40" t="s">
        <v>16</v>
      </c>
      <c r="X80" s="40">
        <v>0</v>
      </c>
      <c r="Y80" s="40">
        <f>X80*16</f>
        <v>0</v>
      </c>
      <c r="AA80" s="109"/>
      <c r="AB80" s="109"/>
      <c r="AC80" s="40" t="s">
        <v>16</v>
      </c>
      <c r="AD80" s="40">
        <v>12</v>
      </c>
      <c r="AE80" s="40">
        <f>AD80*16</f>
        <v>192</v>
      </c>
      <c r="AM80" s="109"/>
      <c r="AN80" s="109"/>
      <c r="AO80" s="40"/>
      <c r="AP80" s="40"/>
      <c r="AQ80" s="40"/>
      <c r="AZ80" s="120"/>
      <c r="BA80" s="120"/>
      <c r="BB80" s="40" t="s">
        <v>16</v>
      </c>
      <c r="BC80" s="41">
        <f t="shared" si="20"/>
        <v>12</v>
      </c>
      <c r="BD80" s="41">
        <f t="shared" si="20"/>
        <v>192</v>
      </c>
      <c r="BE80" s="142"/>
      <c r="BH80" s="41">
        <f t="shared" si="21"/>
        <v>0</v>
      </c>
      <c r="BI80" s="41">
        <f t="shared" si="22"/>
        <v>0</v>
      </c>
      <c r="BJ80" s="47">
        <f>BH79+BH80</f>
        <v>0</v>
      </c>
      <c r="BK80" s="74"/>
      <c r="BL80" s="75"/>
    </row>
    <row r="81" spans="3:64" x14ac:dyDescent="0.2">
      <c r="C81" s="109"/>
      <c r="D81" s="109"/>
      <c r="E81" s="43" t="s">
        <v>17</v>
      </c>
      <c r="F81" s="82">
        <f>SUM(F77:F80)</f>
        <v>0</v>
      </c>
      <c r="G81" s="83">
        <f>SUM(G77:G80)</f>
        <v>0</v>
      </c>
      <c r="I81" s="109"/>
      <c r="J81" s="109"/>
      <c r="K81" s="151"/>
      <c r="L81" s="152"/>
      <c r="M81" s="153"/>
      <c r="O81" s="109"/>
      <c r="P81" s="109"/>
      <c r="Q81" s="151"/>
      <c r="R81" s="152"/>
      <c r="S81" s="153"/>
      <c r="U81" s="109"/>
      <c r="V81" s="109"/>
      <c r="W81" s="43" t="s">
        <v>17</v>
      </c>
      <c r="X81" s="82">
        <f>SUM(X77:X80)</f>
        <v>0</v>
      </c>
      <c r="Y81" s="83">
        <f>SUM(Y77:Y80)</f>
        <v>0</v>
      </c>
      <c r="AA81" s="109"/>
      <c r="AB81" s="109"/>
      <c r="AC81" s="43" t="s">
        <v>17</v>
      </c>
      <c r="AD81" s="82">
        <f>SUM(AD77:AD80)</f>
        <v>15</v>
      </c>
      <c r="AE81" s="83">
        <f>SUM(AE77:AE80)</f>
        <v>240</v>
      </c>
      <c r="AM81" s="109"/>
      <c r="AN81" s="109"/>
      <c r="AO81" s="43" t="s">
        <v>17</v>
      </c>
      <c r="AP81" s="43">
        <f>SUM(AP77:AP80)</f>
        <v>2</v>
      </c>
      <c r="AQ81" s="43">
        <f>SUM(AQ77:AQ80)</f>
        <v>32</v>
      </c>
      <c r="AZ81" s="44"/>
      <c r="BA81" s="44"/>
      <c r="BB81" s="48" t="s">
        <v>17</v>
      </c>
      <c r="BC81" s="47">
        <f>SUM(BC77:BC80)</f>
        <v>15</v>
      </c>
      <c r="BD81" s="47">
        <f>SUM(BD77:BD80)</f>
        <v>240</v>
      </c>
      <c r="BE81" s="47">
        <f>BE77+BE79</f>
        <v>15</v>
      </c>
      <c r="BH81" s="47">
        <f>SUM(BH77:BH80)</f>
        <v>2</v>
      </c>
      <c r="BI81" s="47">
        <f>SUM(BI77:BI80)</f>
        <v>32</v>
      </c>
      <c r="BJ81" s="47">
        <f>BJ77+BJ80</f>
        <v>2</v>
      </c>
      <c r="BK81" s="74"/>
      <c r="BL81" s="75"/>
    </row>
    <row r="82" spans="3:64" ht="22.5" customHeight="1" x14ac:dyDescent="0.2">
      <c r="C82" s="110" t="s">
        <v>122</v>
      </c>
      <c r="D82" s="111"/>
      <c r="E82" s="111"/>
      <c r="F82" s="111"/>
      <c r="G82" s="112"/>
      <c r="I82" s="110" t="s">
        <v>36</v>
      </c>
      <c r="J82" s="111"/>
      <c r="K82" s="111"/>
      <c r="L82" s="111"/>
      <c r="M82" s="112"/>
      <c r="O82" s="110" t="s">
        <v>37</v>
      </c>
      <c r="P82" s="111"/>
      <c r="Q82" s="111"/>
      <c r="R82" s="111"/>
      <c r="S82" s="112"/>
      <c r="U82" s="110"/>
      <c r="V82" s="111"/>
      <c r="W82" s="111"/>
      <c r="X82" s="111"/>
      <c r="Y82" s="112"/>
      <c r="AA82" s="115" t="s">
        <v>81</v>
      </c>
      <c r="AB82" s="116"/>
      <c r="AC82" s="116"/>
      <c r="AD82" s="116"/>
      <c r="AE82" s="117"/>
      <c r="AM82" s="110" t="s">
        <v>94</v>
      </c>
      <c r="AN82" s="111"/>
      <c r="AO82" s="111"/>
      <c r="AP82" s="111"/>
      <c r="AQ82" s="112"/>
      <c r="BK82" s="74"/>
    </row>
    <row r="83" spans="3:64" x14ac:dyDescent="0.2">
      <c r="C83" s="108"/>
      <c r="D83" s="108"/>
      <c r="E83" s="108"/>
      <c r="F83" s="108"/>
      <c r="G83" s="108"/>
      <c r="I83" s="108" t="s">
        <v>80</v>
      </c>
      <c r="J83" s="108"/>
      <c r="K83" s="108"/>
      <c r="L83" s="108"/>
      <c r="M83" s="108"/>
      <c r="O83" s="108" t="s">
        <v>93</v>
      </c>
      <c r="P83" s="108"/>
      <c r="Q83" s="108"/>
      <c r="R83" s="108"/>
      <c r="S83" s="108"/>
      <c r="U83" s="108"/>
      <c r="V83" s="108"/>
      <c r="W83" s="108"/>
      <c r="X83" s="108"/>
      <c r="Y83" s="108"/>
      <c r="AA83" s="118" t="s">
        <v>92</v>
      </c>
      <c r="AB83" s="118"/>
      <c r="AC83" s="118"/>
      <c r="AD83" s="118"/>
      <c r="AE83" s="118"/>
      <c r="AM83" s="113" t="s">
        <v>95</v>
      </c>
      <c r="AN83" s="113"/>
      <c r="AO83" s="113"/>
      <c r="AP83" s="113"/>
      <c r="AQ83" s="113"/>
      <c r="BK83" s="74"/>
    </row>
    <row r="84" spans="3:64" x14ac:dyDescent="0.2"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W84" s="114" t="s">
        <v>7</v>
      </c>
      <c r="AX84" s="114"/>
      <c r="AY84" s="114"/>
      <c r="AZ84" s="71">
        <f>SUM(AZ5+AZ14+AZ23+AZ32+AZ41+AZ50+AZ59+AZ68+AZ77)</f>
        <v>46</v>
      </c>
      <c r="BA84" s="47">
        <f>SUM(BA5+BA14+BA23+BA32+BA41+BA50+BA59+BA68+BA77)</f>
        <v>2208</v>
      </c>
      <c r="BK84" s="74"/>
    </row>
    <row r="85" spans="3:64" x14ac:dyDescent="0.2">
      <c r="BK85" s="74"/>
    </row>
  </sheetData>
  <mergeCells count="308">
    <mergeCell ref="BX5:BY8"/>
    <mergeCell ref="BN2:BV2"/>
    <mergeCell ref="BE59:BE60"/>
    <mergeCell ref="BE61:BE62"/>
    <mergeCell ref="BE68:BE69"/>
    <mergeCell ref="BE70:BE71"/>
    <mergeCell ref="BE77:BE78"/>
    <mergeCell ref="BE79:BE80"/>
    <mergeCell ref="BN13:BQ13"/>
    <mergeCell ref="BV5:BV8"/>
    <mergeCell ref="BE7:BE8"/>
    <mergeCell ref="BE5:BE6"/>
    <mergeCell ref="BE14:BE15"/>
    <mergeCell ref="BE23:BE24"/>
    <mergeCell ref="BE25:BE26"/>
    <mergeCell ref="BE32:BE33"/>
    <mergeCell ref="BN4:BQ4"/>
    <mergeCell ref="BH2:BJ2"/>
    <mergeCell ref="AZ2:BE2"/>
    <mergeCell ref="BA59:BA62"/>
    <mergeCell ref="BE34:BE35"/>
    <mergeCell ref="BE41:BE42"/>
    <mergeCell ref="BE43:BE44"/>
    <mergeCell ref="BE50:BE51"/>
    <mergeCell ref="BE52:BE53"/>
    <mergeCell ref="BA50:BA53"/>
    <mergeCell ref="C65:G65"/>
    <mergeCell ref="I65:M65"/>
    <mergeCell ref="O65:S65"/>
    <mergeCell ref="U65:Y65"/>
    <mergeCell ref="AA65:AE65"/>
    <mergeCell ref="AG65:AK65"/>
    <mergeCell ref="AB59:AB63"/>
    <mergeCell ref="AG59:AG63"/>
    <mergeCell ref="AH59:AH63"/>
    <mergeCell ref="C64:G64"/>
    <mergeCell ref="I64:M64"/>
    <mergeCell ref="O64:S64"/>
    <mergeCell ref="U64:Y64"/>
    <mergeCell ref="AA64:AE64"/>
    <mergeCell ref="AG64:AK64"/>
    <mergeCell ref="U55:Y55"/>
    <mergeCell ref="U56:Y56"/>
    <mergeCell ref="BA77:BA80"/>
    <mergeCell ref="BA23:BA26"/>
    <mergeCell ref="AZ32:AZ35"/>
    <mergeCell ref="BA32:BA35"/>
    <mergeCell ref="AZ41:AZ44"/>
    <mergeCell ref="BA41:BA44"/>
    <mergeCell ref="AA77:AA81"/>
    <mergeCell ref="AB77:AB81"/>
    <mergeCell ref="AZ23:AZ26"/>
    <mergeCell ref="AZ50:AZ53"/>
    <mergeCell ref="AZ59:AZ62"/>
    <mergeCell ref="AH68:AH72"/>
    <mergeCell ref="AG73:AK73"/>
    <mergeCell ref="AG74:AK74"/>
    <mergeCell ref="AA68:AA72"/>
    <mergeCell ref="AB68:AB72"/>
    <mergeCell ref="AA73:AE73"/>
    <mergeCell ref="AA74:AE74"/>
    <mergeCell ref="AZ68:AZ71"/>
    <mergeCell ref="BA68:BA71"/>
    <mergeCell ref="AZ77:AZ80"/>
    <mergeCell ref="AA50:AA54"/>
    <mergeCell ref="AB41:AB45"/>
    <mergeCell ref="AA46:AE46"/>
    <mergeCell ref="I82:M82"/>
    <mergeCell ref="I83:M83"/>
    <mergeCell ref="O77:O81"/>
    <mergeCell ref="P77:P81"/>
    <mergeCell ref="O82:S82"/>
    <mergeCell ref="O83:S83"/>
    <mergeCell ref="C77:C81"/>
    <mergeCell ref="D77:D81"/>
    <mergeCell ref="C82:G82"/>
    <mergeCell ref="C83:G83"/>
    <mergeCell ref="I77:I81"/>
    <mergeCell ref="K77:M81"/>
    <mergeCell ref="Q77:S81"/>
    <mergeCell ref="U74:Y74"/>
    <mergeCell ref="J77:J81"/>
    <mergeCell ref="J68:J72"/>
    <mergeCell ref="I73:M73"/>
    <mergeCell ref="I74:M74"/>
    <mergeCell ref="O68:O72"/>
    <mergeCell ref="P68:P72"/>
    <mergeCell ref="O73:S73"/>
    <mergeCell ref="O74:S74"/>
    <mergeCell ref="U77:U81"/>
    <mergeCell ref="V77:V81"/>
    <mergeCell ref="U68:U72"/>
    <mergeCell ref="V68:V72"/>
    <mergeCell ref="U73:Y73"/>
    <mergeCell ref="C68:C72"/>
    <mergeCell ref="D68:D72"/>
    <mergeCell ref="C73:G73"/>
    <mergeCell ref="C74:G74"/>
    <mergeCell ref="I68:I72"/>
    <mergeCell ref="AB50:AB54"/>
    <mergeCell ref="AA55:AE55"/>
    <mergeCell ref="AA56:AE56"/>
    <mergeCell ref="AG50:AG54"/>
    <mergeCell ref="C50:C54"/>
    <mergeCell ref="D50:D54"/>
    <mergeCell ref="C55:G55"/>
    <mergeCell ref="C56:G56"/>
    <mergeCell ref="AG68:AG72"/>
    <mergeCell ref="C59:C63"/>
    <mergeCell ref="D59:D63"/>
    <mergeCell ref="I59:I63"/>
    <mergeCell ref="J59:J63"/>
    <mergeCell ref="O59:O63"/>
    <mergeCell ref="P59:P63"/>
    <mergeCell ref="U59:U63"/>
    <mergeCell ref="V59:V63"/>
    <mergeCell ref="AA59:AA63"/>
    <mergeCell ref="V50:V54"/>
    <mergeCell ref="J50:J54"/>
    <mergeCell ref="I55:M55"/>
    <mergeCell ref="I56:M56"/>
    <mergeCell ref="O50:O54"/>
    <mergeCell ref="P50:P54"/>
    <mergeCell ref="O55:S55"/>
    <mergeCell ref="O56:S56"/>
    <mergeCell ref="I50:I54"/>
    <mergeCell ref="C41:C45"/>
    <mergeCell ref="D41:D45"/>
    <mergeCell ref="C46:G46"/>
    <mergeCell ref="C47:G47"/>
    <mergeCell ref="I41:I45"/>
    <mergeCell ref="AA47:AE47"/>
    <mergeCell ref="AG41:AG45"/>
    <mergeCell ref="AG46:AK46"/>
    <mergeCell ref="AG47:AK47"/>
    <mergeCell ref="U41:U45"/>
    <mergeCell ref="V41:V45"/>
    <mergeCell ref="U46:Y46"/>
    <mergeCell ref="U47:Y47"/>
    <mergeCell ref="AA41:AA45"/>
    <mergeCell ref="O37:S37"/>
    <mergeCell ref="O38:S38"/>
    <mergeCell ref="U32:U36"/>
    <mergeCell ref="V32:V36"/>
    <mergeCell ref="U37:Y37"/>
    <mergeCell ref="U38:Y38"/>
    <mergeCell ref="J41:J45"/>
    <mergeCell ref="I46:M46"/>
    <mergeCell ref="I47:M47"/>
    <mergeCell ref="O41:O45"/>
    <mergeCell ref="P41:P45"/>
    <mergeCell ref="O46:S46"/>
    <mergeCell ref="O47:S47"/>
    <mergeCell ref="C37:G37"/>
    <mergeCell ref="C38:G38"/>
    <mergeCell ref="I32:I36"/>
    <mergeCell ref="J32:J36"/>
    <mergeCell ref="I37:M37"/>
    <mergeCell ref="I38:M38"/>
    <mergeCell ref="AG23:AG27"/>
    <mergeCell ref="AH23:AH27"/>
    <mergeCell ref="AG28:AK28"/>
    <mergeCell ref="AG29:AK29"/>
    <mergeCell ref="C32:C36"/>
    <mergeCell ref="D32:D36"/>
    <mergeCell ref="O32:O36"/>
    <mergeCell ref="P32:P36"/>
    <mergeCell ref="AA32:AA36"/>
    <mergeCell ref="AB32:AB36"/>
    <mergeCell ref="U29:Y29"/>
    <mergeCell ref="AA23:AA27"/>
    <mergeCell ref="AB23:AB27"/>
    <mergeCell ref="AA28:AE28"/>
    <mergeCell ref="AA29:AE29"/>
    <mergeCell ref="C28:G28"/>
    <mergeCell ref="C29:G29"/>
    <mergeCell ref="I28:M28"/>
    <mergeCell ref="AB14:AB18"/>
    <mergeCell ref="AA19:AE19"/>
    <mergeCell ref="AA20:AE20"/>
    <mergeCell ref="AG14:AG18"/>
    <mergeCell ref="AH14:AH18"/>
    <mergeCell ref="AG19:AK19"/>
    <mergeCell ref="AG20:AK20"/>
    <mergeCell ref="C23:C27"/>
    <mergeCell ref="D23:D27"/>
    <mergeCell ref="AA14:AA18"/>
    <mergeCell ref="I23:I27"/>
    <mergeCell ref="J23:J27"/>
    <mergeCell ref="C19:G19"/>
    <mergeCell ref="C20:G20"/>
    <mergeCell ref="U23:U27"/>
    <mergeCell ref="V23:V27"/>
    <mergeCell ref="U28:Y28"/>
    <mergeCell ref="U5:U9"/>
    <mergeCell ref="V5:V9"/>
    <mergeCell ref="I19:M19"/>
    <mergeCell ref="I20:M20"/>
    <mergeCell ref="O19:S19"/>
    <mergeCell ref="O20:S20"/>
    <mergeCell ref="U19:Y19"/>
    <mergeCell ref="U20:Y20"/>
    <mergeCell ref="C5:C9"/>
    <mergeCell ref="D5:D9"/>
    <mergeCell ref="I5:I9"/>
    <mergeCell ref="J5:J9"/>
    <mergeCell ref="O5:O9"/>
    <mergeCell ref="P5:P9"/>
    <mergeCell ref="I29:M29"/>
    <mergeCell ref="O23:O27"/>
    <mergeCell ref="P23:P27"/>
    <mergeCell ref="O28:S28"/>
    <mergeCell ref="O29:S29"/>
    <mergeCell ref="AG5:AG9"/>
    <mergeCell ref="AH5:AH9"/>
    <mergeCell ref="AG10:AK10"/>
    <mergeCell ref="AG11:AK11"/>
    <mergeCell ref="C14:C18"/>
    <mergeCell ref="D14:D18"/>
    <mergeCell ref="O14:O18"/>
    <mergeCell ref="P14:P18"/>
    <mergeCell ref="C11:G11"/>
    <mergeCell ref="I11:M11"/>
    <mergeCell ref="O11:S11"/>
    <mergeCell ref="U11:Y11"/>
    <mergeCell ref="AA5:AA9"/>
    <mergeCell ref="AB5:AB9"/>
    <mergeCell ref="AA10:AE10"/>
    <mergeCell ref="AA11:AE11"/>
    <mergeCell ref="I14:I18"/>
    <mergeCell ref="J14:J18"/>
    <mergeCell ref="U14:U18"/>
    <mergeCell ref="V14:V18"/>
    <mergeCell ref="C10:G10"/>
    <mergeCell ref="I10:M10"/>
    <mergeCell ref="O10:S10"/>
    <mergeCell ref="U10:Y10"/>
    <mergeCell ref="BA5:BA8"/>
    <mergeCell ref="AZ14:AZ17"/>
    <mergeCell ref="BA14:BA17"/>
    <mergeCell ref="BN17:BQ17"/>
    <mergeCell ref="BN8:BQ8"/>
    <mergeCell ref="BN9:BQ9"/>
    <mergeCell ref="BN7:BQ7"/>
    <mergeCell ref="BN6:BQ6"/>
    <mergeCell ref="BN14:BQ14"/>
    <mergeCell ref="BN15:BQ15"/>
    <mergeCell ref="BN16:BQ16"/>
    <mergeCell ref="BN5:BQ5"/>
    <mergeCell ref="BE16:BE17"/>
    <mergeCell ref="AZ5:AZ8"/>
    <mergeCell ref="AM11:AQ11"/>
    <mergeCell ref="AS11:AW11"/>
    <mergeCell ref="AM59:AM63"/>
    <mergeCell ref="AN59:AN63"/>
    <mergeCell ref="AM64:AQ64"/>
    <mergeCell ref="AM41:AM45"/>
    <mergeCell ref="AN41:AN45"/>
    <mergeCell ref="AM28:AQ28"/>
    <mergeCell ref="AM46:AQ46"/>
    <mergeCell ref="U82:Y82"/>
    <mergeCell ref="AM2:AW2"/>
    <mergeCell ref="AM14:AM18"/>
    <mergeCell ref="AN14:AN18"/>
    <mergeCell ref="AS14:AS18"/>
    <mergeCell ref="AT14:AT18"/>
    <mergeCell ref="AM19:AQ19"/>
    <mergeCell ref="AS19:AW19"/>
    <mergeCell ref="AM23:AM27"/>
    <mergeCell ref="AN23:AN27"/>
    <mergeCell ref="AM68:AM72"/>
    <mergeCell ref="AN68:AN72"/>
    <mergeCell ref="AM37:AQ37"/>
    <mergeCell ref="AM73:AQ73"/>
    <mergeCell ref="AM38:AQ38"/>
    <mergeCell ref="AM74:AQ74"/>
    <mergeCell ref="AM20:AQ20"/>
    <mergeCell ref="AS20:AW20"/>
    <mergeCell ref="AM5:AM9"/>
    <mergeCell ref="AN5:AN9"/>
    <mergeCell ref="AS5:AS9"/>
    <mergeCell ref="AT5:AT9"/>
    <mergeCell ref="AM10:AQ10"/>
    <mergeCell ref="AS10:AW10"/>
    <mergeCell ref="U83:Y83"/>
    <mergeCell ref="AM77:AM81"/>
    <mergeCell ref="AN77:AN81"/>
    <mergeCell ref="AM82:AQ82"/>
    <mergeCell ref="AM83:AQ83"/>
    <mergeCell ref="AW84:AY84"/>
    <mergeCell ref="AA82:AE82"/>
    <mergeCell ref="AA83:AE83"/>
    <mergeCell ref="AM29:AQ29"/>
    <mergeCell ref="AM47:AQ47"/>
    <mergeCell ref="AM32:AM36"/>
    <mergeCell ref="AN32:AN36"/>
    <mergeCell ref="AM65:AQ65"/>
    <mergeCell ref="AA37:AE37"/>
    <mergeCell ref="AA38:AE38"/>
    <mergeCell ref="AG32:AG36"/>
    <mergeCell ref="AH32:AH36"/>
    <mergeCell ref="AG37:AK37"/>
    <mergeCell ref="AG38:AK38"/>
    <mergeCell ref="AH41:AH45"/>
    <mergeCell ref="AH50:AH54"/>
    <mergeCell ref="AG55:AK55"/>
    <mergeCell ref="AG56:AK56"/>
    <mergeCell ref="U50:U54"/>
  </mergeCells>
  <conditionalFormatting sqref="F9">
    <cfRule type="cellIs" dxfId="203" priority="239" operator="equal">
      <formula>C5*3</formula>
    </cfRule>
    <cfRule type="cellIs" dxfId="202" priority="240" operator="notEqual">
      <formula>C5*3</formula>
    </cfRule>
  </conditionalFormatting>
  <conditionalFormatting sqref="G9">
    <cfRule type="cellIs" dxfId="201" priority="237" operator="notEqual">
      <formula>D5</formula>
    </cfRule>
    <cfRule type="cellIs" dxfId="200" priority="238" operator="equal">
      <formula>D5</formula>
    </cfRule>
  </conditionalFormatting>
  <conditionalFormatting sqref="L9">
    <cfRule type="cellIs" dxfId="199" priority="235" operator="equal">
      <formula>I5*3</formula>
    </cfRule>
    <cfRule type="cellIs" dxfId="198" priority="236" operator="notEqual">
      <formula>I5*3</formula>
    </cfRule>
  </conditionalFormatting>
  <conditionalFormatting sqref="M9">
    <cfRule type="cellIs" dxfId="197" priority="233" operator="notEqual">
      <formula>J5</formula>
    </cfRule>
    <cfRule type="cellIs" dxfId="196" priority="234" operator="equal">
      <formula>J5</formula>
    </cfRule>
  </conditionalFormatting>
  <conditionalFormatting sqref="R9">
    <cfRule type="cellIs" dxfId="195" priority="231" operator="equal">
      <formula>O5*3</formula>
    </cfRule>
    <cfRule type="cellIs" dxfId="194" priority="232" operator="notEqual">
      <formula>O5*3</formula>
    </cfRule>
  </conditionalFormatting>
  <conditionalFormatting sqref="S9">
    <cfRule type="cellIs" dxfId="193" priority="229" operator="notEqual">
      <formula>P5</formula>
    </cfRule>
    <cfRule type="cellIs" dxfId="192" priority="230" operator="equal">
      <formula>P5</formula>
    </cfRule>
  </conditionalFormatting>
  <conditionalFormatting sqref="X9">
    <cfRule type="cellIs" dxfId="191" priority="227" operator="equal">
      <formula>U5*3</formula>
    </cfRule>
    <cfRule type="cellIs" dxfId="190" priority="228" operator="notEqual">
      <formula>U5*3</formula>
    </cfRule>
  </conditionalFormatting>
  <conditionalFormatting sqref="Y9">
    <cfRule type="cellIs" dxfId="189" priority="225" operator="notEqual">
      <formula>V5</formula>
    </cfRule>
    <cfRule type="cellIs" dxfId="188" priority="226" operator="equal">
      <formula>V5</formula>
    </cfRule>
  </conditionalFormatting>
  <conditionalFormatting sqref="AD9">
    <cfRule type="cellIs" dxfId="187" priority="223" operator="equal">
      <formula>AA5*3</formula>
    </cfRule>
    <cfRule type="cellIs" dxfId="186" priority="224" operator="notEqual">
      <formula>AA5*3</formula>
    </cfRule>
  </conditionalFormatting>
  <conditionalFormatting sqref="AE9">
    <cfRule type="cellIs" dxfId="185" priority="221" operator="notEqual">
      <formula>AB5</formula>
    </cfRule>
    <cfRule type="cellIs" dxfId="184" priority="222" operator="equal">
      <formula>AB5</formula>
    </cfRule>
  </conditionalFormatting>
  <conditionalFormatting sqref="AJ9">
    <cfRule type="cellIs" dxfId="183" priority="219" operator="equal">
      <formula>AG5*3</formula>
    </cfRule>
    <cfRule type="cellIs" dxfId="182" priority="220" operator="notEqual">
      <formula>AG5*3</formula>
    </cfRule>
  </conditionalFormatting>
  <conditionalFormatting sqref="AK9">
    <cfRule type="cellIs" dxfId="181" priority="217" operator="notEqual">
      <formula>AH5</formula>
    </cfRule>
    <cfRule type="cellIs" dxfId="180" priority="218" operator="equal">
      <formula>AH5</formula>
    </cfRule>
  </conditionalFormatting>
  <conditionalFormatting sqref="AJ18">
    <cfRule type="cellIs" dxfId="179" priority="207" operator="equal">
      <formula>AG14*3</formula>
    </cfRule>
    <cfRule type="cellIs" dxfId="178" priority="208" operator="notEqual">
      <formula>AG14*3</formula>
    </cfRule>
  </conditionalFormatting>
  <conditionalFormatting sqref="AK18">
    <cfRule type="cellIs" dxfId="177" priority="205" operator="notEqual">
      <formula>AH14</formula>
    </cfRule>
    <cfRule type="cellIs" dxfId="176" priority="206" operator="equal">
      <formula>AH14</formula>
    </cfRule>
  </conditionalFormatting>
  <conditionalFormatting sqref="AD18">
    <cfRule type="cellIs" dxfId="175" priority="203" operator="equal">
      <formula>AA14*3</formula>
    </cfRule>
    <cfRule type="cellIs" dxfId="174" priority="204" operator="notEqual">
      <formula>AA14*3</formula>
    </cfRule>
  </conditionalFormatting>
  <conditionalFormatting sqref="AE18">
    <cfRule type="cellIs" dxfId="173" priority="201" operator="notEqual">
      <formula>AB14</formula>
    </cfRule>
    <cfRule type="cellIs" dxfId="172" priority="202" operator="equal">
      <formula>AB14</formula>
    </cfRule>
  </conditionalFormatting>
  <conditionalFormatting sqref="X18">
    <cfRule type="cellIs" dxfId="171" priority="199" operator="equal">
      <formula>U14*3</formula>
    </cfRule>
    <cfRule type="cellIs" dxfId="170" priority="200" operator="notEqual">
      <formula>U14*3</formula>
    </cfRule>
  </conditionalFormatting>
  <conditionalFormatting sqref="Y18">
    <cfRule type="cellIs" dxfId="169" priority="197" operator="notEqual">
      <formula>V14</formula>
    </cfRule>
    <cfRule type="cellIs" dxfId="168" priority="198" operator="equal">
      <formula>V14</formula>
    </cfRule>
  </conditionalFormatting>
  <conditionalFormatting sqref="R18">
    <cfRule type="cellIs" dxfId="167" priority="195" operator="equal">
      <formula>O14*3</formula>
    </cfRule>
    <cfRule type="cellIs" dxfId="166" priority="196" operator="notEqual">
      <formula>O14*3</formula>
    </cfRule>
  </conditionalFormatting>
  <conditionalFormatting sqref="S18">
    <cfRule type="cellIs" dxfId="165" priority="193" operator="notEqual">
      <formula>P14</formula>
    </cfRule>
    <cfRule type="cellIs" dxfId="164" priority="194" operator="equal">
      <formula>P14</formula>
    </cfRule>
  </conditionalFormatting>
  <conditionalFormatting sqref="L18">
    <cfRule type="cellIs" dxfId="163" priority="191" operator="equal">
      <formula>I14*3</formula>
    </cfRule>
    <cfRule type="cellIs" dxfId="162" priority="192" operator="notEqual">
      <formula>I14*3</formula>
    </cfRule>
  </conditionalFormatting>
  <conditionalFormatting sqref="M18">
    <cfRule type="cellIs" dxfId="161" priority="189" operator="notEqual">
      <formula>J14</formula>
    </cfRule>
    <cfRule type="cellIs" dxfId="160" priority="190" operator="equal">
      <formula>J14</formula>
    </cfRule>
  </conditionalFormatting>
  <conditionalFormatting sqref="F18">
    <cfRule type="cellIs" dxfId="159" priority="187" operator="equal">
      <formula>C14*3</formula>
    </cfRule>
    <cfRule type="cellIs" dxfId="158" priority="188" operator="notEqual">
      <formula>C14*3</formula>
    </cfRule>
  </conditionalFormatting>
  <conditionalFormatting sqref="G18">
    <cfRule type="cellIs" dxfId="157" priority="185" operator="notEqual">
      <formula>D14</formula>
    </cfRule>
    <cfRule type="cellIs" dxfId="156" priority="186" operator="equal">
      <formula>D14</formula>
    </cfRule>
  </conditionalFormatting>
  <conditionalFormatting sqref="F27">
    <cfRule type="cellIs" dxfId="155" priority="183" operator="equal">
      <formula>C23*3</formula>
    </cfRule>
    <cfRule type="cellIs" dxfId="154" priority="184" operator="notEqual">
      <formula>C23*3</formula>
    </cfRule>
  </conditionalFormatting>
  <conditionalFormatting sqref="G27">
    <cfRule type="cellIs" dxfId="153" priority="181" operator="notEqual">
      <formula>D23</formula>
    </cfRule>
    <cfRule type="cellIs" dxfId="152" priority="182" operator="equal">
      <formula>D23</formula>
    </cfRule>
  </conditionalFormatting>
  <conditionalFormatting sqref="L27">
    <cfRule type="cellIs" dxfId="151" priority="179" operator="equal">
      <formula>I23*3</formula>
    </cfRule>
    <cfRule type="cellIs" dxfId="150" priority="180" operator="notEqual">
      <formula>I23*3</formula>
    </cfRule>
  </conditionalFormatting>
  <conditionalFormatting sqref="M27">
    <cfRule type="cellIs" dxfId="149" priority="177" operator="notEqual">
      <formula>J23</formula>
    </cfRule>
    <cfRule type="cellIs" dxfId="148" priority="178" operator="equal">
      <formula>J23</formula>
    </cfRule>
  </conditionalFormatting>
  <conditionalFormatting sqref="R27">
    <cfRule type="cellIs" dxfId="147" priority="175" operator="equal">
      <formula>O23*3</formula>
    </cfRule>
    <cfRule type="cellIs" dxfId="146" priority="176" operator="notEqual">
      <formula>O23*3</formula>
    </cfRule>
  </conditionalFormatting>
  <conditionalFormatting sqref="S27">
    <cfRule type="cellIs" dxfId="145" priority="173" operator="notEqual">
      <formula>P23</formula>
    </cfRule>
    <cfRule type="cellIs" dxfId="144" priority="174" operator="equal">
      <formula>P23</formula>
    </cfRule>
  </conditionalFormatting>
  <conditionalFormatting sqref="X27">
    <cfRule type="cellIs" dxfId="143" priority="171" operator="equal">
      <formula>U23*3</formula>
    </cfRule>
    <cfRule type="cellIs" dxfId="142" priority="172" operator="notEqual">
      <formula>U23*3</formula>
    </cfRule>
  </conditionalFormatting>
  <conditionalFormatting sqref="Y27">
    <cfRule type="cellIs" dxfId="141" priority="169" operator="notEqual">
      <formula>V23</formula>
    </cfRule>
    <cfRule type="cellIs" dxfId="140" priority="170" operator="equal">
      <formula>V23</formula>
    </cfRule>
  </conditionalFormatting>
  <conditionalFormatting sqref="AD27">
    <cfRule type="cellIs" dxfId="139" priority="167" operator="equal">
      <formula>AA23*3</formula>
    </cfRule>
    <cfRule type="cellIs" dxfId="138" priority="168" operator="notEqual">
      <formula>AA23*3</formula>
    </cfRule>
  </conditionalFormatting>
  <conditionalFormatting sqref="AE27">
    <cfRule type="cellIs" dxfId="137" priority="165" operator="notEqual">
      <formula>AB23</formula>
    </cfRule>
    <cfRule type="cellIs" dxfId="136" priority="166" operator="equal">
      <formula>AB23</formula>
    </cfRule>
  </conditionalFormatting>
  <conditionalFormatting sqref="AJ27">
    <cfRule type="cellIs" dxfId="135" priority="163" operator="equal">
      <formula>AG23*3</formula>
    </cfRule>
    <cfRule type="cellIs" dxfId="134" priority="164" operator="notEqual">
      <formula>AG23*3</formula>
    </cfRule>
  </conditionalFormatting>
  <conditionalFormatting sqref="AK27">
    <cfRule type="cellIs" dxfId="133" priority="161" operator="notEqual">
      <formula>AH23</formula>
    </cfRule>
    <cfRule type="cellIs" dxfId="132" priority="162" operator="equal">
      <formula>AH23</formula>
    </cfRule>
  </conditionalFormatting>
  <conditionalFormatting sqref="F36">
    <cfRule type="cellIs" dxfId="131" priority="155" operator="equal">
      <formula>C32*3</formula>
    </cfRule>
    <cfRule type="cellIs" dxfId="130" priority="156" operator="notEqual">
      <formula>C32*3</formula>
    </cfRule>
  </conditionalFormatting>
  <conditionalFormatting sqref="G36">
    <cfRule type="cellIs" dxfId="129" priority="153" operator="notEqual">
      <formula>D32</formula>
    </cfRule>
    <cfRule type="cellIs" dxfId="128" priority="154" operator="equal">
      <formula>D32</formula>
    </cfRule>
  </conditionalFormatting>
  <conditionalFormatting sqref="L36">
    <cfRule type="cellIs" dxfId="127" priority="151" operator="equal">
      <formula>I32*3</formula>
    </cfRule>
    <cfRule type="cellIs" dxfId="126" priority="152" operator="notEqual">
      <formula>I32*3</formula>
    </cfRule>
  </conditionalFormatting>
  <conditionalFormatting sqref="M36">
    <cfRule type="cellIs" dxfId="125" priority="149" operator="notEqual">
      <formula>J32</formula>
    </cfRule>
    <cfRule type="cellIs" dxfId="124" priority="150" operator="equal">
      <formula>J32</formula>
    </cfRule>
  </conditionalFormatting>
  <conditionalFormatting sqref="R36">
    <cfRule type="cellIs" dxfId="123" priority="147" operator="equal">
      <formula>O32*3</formula>
    </cfRule>
    <cfRule type="cellIs" dxfId="122" priority="148" operator="notEqual">
      <formula>O32*3</formula>
    </cfRule>
  </conditionalFormatting>
  <conditionalFormatting sqref="S36">
    <cfRule type="cellIs" dxfId="121" priority="145" operator="notEqual">
      <formula>P32</formula>
    </cfRule>
    <cfRule type="cellIs" dxfId="120" priority="146" operator="equal">
      <formula>P32</formula>
    </cfRule>
  </conditionalFormatting>
  <conditionalFormatting sqref="X36">
    <cfRule type="cellIs" dxfId="119" priority="143" operator="equal">
      <formula>U32*3</formula>
    </cfRule>
    <cfRule type="cellIs" dxfId="118" priority="144" operator="notEqual">
      <formula>U32*3</formula>
    </cfRule>
  </conditionalFormatting>
  <conditionalFormatting sqref="Y36">
    <cfRule type="cellIs" dxfId="117" priority="141" operator="notEqual">
      <formula>V32</formula>
    </cfRule>
    <cfRule type="cellIs" dxfId="116" priority="142" operator="equal">
      <formula>V32</formula>
    </cfRule>
  </conditionalFormatting>
  <conditionalFormatting sqref="AD36">
    <cfRule type="cellIs" dxfId="115" priority="139" operator="equal">
      <formula>AA32*3</formula>
    </cfRule>
    <cfRule type="cellIs" dxfId="114" priority="140" operator="notEqual">
      <formula>AA32*3</formula>
    </cfRule>
  </conditionalFormatting>
  <conditionalFormatting sqref="AE36">
    <cfRule type="cellIs" dxfId="113" priority="137" operator="notEqual">
      <formula>AB32</formula>
    </cfRule>
    <cfRule type="cellIs" dxfId="112" priority="138" operator="equal">
      <formula>AB32</formula>
    </cfRule>
  </conditionalFormatting>
  <conditionalFormatting sqref="AJ36">
    <cfRule type="cellIs" dxfId="111" priority="135" operator="equal">
      <formula>AG32*3</formula>
    </cfRule>
    <cfRule type="cellIs" dxfId="110" priority="136" operator="notEqual">
      <formula>AG32*3</formula>
    </cfRule>
  </conditionalFormatting>
  <conditionalFormatting sqref="AK36">
    <cfRule type="cellIs" dxfId="109" priority="133" operator="notEqual">
      <formula>AH32</formula>
    </cfRule>
    <cfRule type="cellIs" dxfId="108" priority="134" operator="equal">
      <formula>AH32</formula>
    </cfRule>
  </conditionalFormatting>
  <conditionalFormatting sqref="AJ45">
    <cfRule type="cellIs" dxfId="107" priority="123" operator="equal">
      <formula>AG41*3</formula>
    </cfRule>
    <cfRule type="cellIs" dxfId="106" priority="124" operator="notEqual">
      <formula>AG41*3</formula>
    </cfRule>
  </conditionalFormatting>
  <conditionalFormatting sqref="AK45">
    <cfRule type="cellIs" dxfId="105" priority="121" operator="notEqual">
      <formula>AH41</formula>
    </cfRule>
    <cfRule type="cellIs" dxfId="104" priority="122" operator="equal">
      <formula>AH41</formula>
    </cfRule>
  </conditionalFormatting>
  <conditionalFormatting sqref="AD45">
    <cfRule type="cellIs" dxfId="103" priority="119" operator="equal">
      <formula>AA41*3</formula>
    </cfRule>
    <cfRule type="cellIs" dxfId="102" priority="120" operator="notEqual">
      <formula>AA41*3</formula>
    </cfRule>
  </conditionalFormatting>
  <conditionalFormatting sqref="AE45">
    <cfRule type="cellIs" dxfId="101" priority="117" operator="notEqual">
      <formula>AB41</formula>
    </cfRule>
    <cfRule type="cellIs" dxfId="100" priority="118" operator="equal">
      <formula>AB41</formula>
    </cfRule>
  </conditionalFormatting>
  <conditionalFormatting sqref="X45">
    <cfRule type="cellIs" dxfId="99" priority="115" operator="equal">
      <formula>U41*3</formula>
    </cfRule>
    <cfRule type="cellIs" dxfId="98" priority="116" operator="notEqual">
      <formula>U41*3</formula>
    </cfRule>
  </conditionalFormatting>
  <conditionalFormatting sqref="Y45">
    <cfRule type="cellIs" dxfId="97" priority="113" operator="notEqual">
      <formula>V41</formula>
    </cfRule>
    <cfRule type="cellIs" dxfId="96" priority="114" operator="equal">
      <formula>V41</formula>
    </cfRule>
  </conditionalFormatting>
  <conditionalFormatting sqref="R45">
    <cfRule type="cellIs" dxfId="95" priority="111" operator="equal">
      <formula>O41*3</formula>
    </cfRule>
    <cfRule type="cellIs" dxfId="94" priority="112" operator="notEqual">
      <formula>O41*3</formula>
    </cfRule>
  </conditionalFormatting>
  <conditionalFormatting sqref="S45">
    <cfRule type="cellIs" dxfId="93" priority="109" operator="notEqual">
      <formula>P41</formula>
    </cfRule>
    <cfRule type="cellIs" dxfId="92" priority="110" operator="equal">
      <formula>P41</formula>
    </cfRule>
  </conditionalFormatting>
  <conditionalFormatting sqref="L45">
    <cfRule type="cellIs" dxfId="91" priority="107" operator="equal">
      <formula>I41*3</formula>
    </cfRule>
    <cfRule type="cellIs" dxfId="90" priority="108" operator="notEqual">
      <formula>I41*3</formula>
    </cfRule>
  </conditionalFormatting>
  <conditionalFormatting sqref="M45">
    <cfRule type="cellIs" dxfId="89" priority="105" operator="notEqual">
      <formula>J41</formula>
    </cfRule>
    <cfRule type="cellIs" dxfId="88" priority="106" operator="equal">
      <formula>J41</formula>
    </cfRule>
  </conditionalFormatting>
  <conditionalFormatting sqref="F45">
    <cfRule type="cellIs" dxfId="87" priority="103" operator="equal">
      <formula>C41*3</formula>
    </cfRule>
    <cfRule type="cellIs" dxfId="86" priority="104" operator="notEqual">
      <formula>C41*3</formula>
    </cfRule>
  </conditionalFormatting>
  <conditionalFormatting sqref="G45">
    <cfRule type="cellIs" dxfId="85" priority="101" operator="notEqual">
      <formula>D41</formula>
    </cfRule>
    <cfRule type="cellIs" dxfId="84" priority="102" operator="equal">
      <formula>D41</formula>
    </cfRule>
  </conditionalFormatting>
  <conditionalFormatting sqref="F54">
    <cfRule type="cellIs" dxfId="83" priority="99" operator="equal">
      <formula>C50*3</formula>
    </cfRule>
    <cfRule type="cellIs" dxfId="82" priority="100" operator="notEqual">
      <formula>C50*3</formula>
    </cfRule>
  </conditionalFormatting>
  <conditionalFormatting sqref="G54">
    <cfRule type="cellIs" dxfId="81" priority="97" operator="notEqual">
      <formula>D50</formula>
    </cfRule>
    <cfRule type="cellIs" dxfId="80" priority="98" operator="equal">
      <formula>D50</formula>
    </cfRule>
  </conditionalFormatting>
  <conditionalFormatting sqref="L54">
    <cfRule type="cellIs" dxfId="79" priority="95" operator="equal">
      <formula>I50*3</formula>
    </cfRule>
    <cfRule type="cellIs" dxfId="78" priority="96" operator="notEqual">
      <formula>I50*3</formula>
    </cfRule>
  </conditionalFormatting>
  <conditionalFormatting sqref="M54">
    <cfRule type="cellIs" dxfId="77" priority="93" operator="notEqual">
      <formula>J50</formula>
    </cfRule>
    <cfRule type="cellIs" dxfId="76" priority="94" operator="equal">
      <formula>J50</formula>
    </cfRule>
  </conditionalFormatting>
  <conditionalFormatting sqref="R54">
    <cfRule type="cellIs" dxfId="75" priority="91" operator="equal">
      <formula>O50*3</formula>
    </cfRule>
    <cfRule type="cellIs" dxfId="74" priority="92" operator="notEqual">
      <formula>O50*3</formula>
    </cfRule>
  </conditionalFormatting>
  <conditionalFormatting sqref="S54">
    <cfRule type="cellIs" dxfId="73" priority="89" operator="notEqual">
      <formula>P50</formula>
    </cfRule>
    <cfRule type="cellIs" dxfId="72" priority="90" operator="equal">
      <formula>P50</formula>
    </cfRule>
  </conditionalFormatting>
  <conditionalFormatting sqref="X54">
    <cfRule type="cellIs" dxfId="71" priority="87" operator="equal">
      <formula>U50*3</formula>
    </cfRule>
    <cfRule type="cellIs" dxfId="70" priority="88" operator="notEqual">
      <formula>U50*3</formula>
    </cfRule>
  </conditionalFormatting>
  <conditionalFormatting sqref="Y54">
    <cfRule type="cellIs" dxfId="69" priority="85" operator="notEqual">
      <formula>V50</formula>
    </cfRule>
    <cfRule type="cellIs" dxfId="68" priority="86" operator="equal">
      <formula>V50</formula>
    </cfRule>
  </conditionalFormatting>
  <conditionalFormatting sqref="AD54">
    <cfRule type="cellIs" dxfId="67" priority="83" operator="equal">
      <formula>AA50*3</formula>
    </cfRule>
    <cfRule type="cellIs" dxfId="66" priority="84" operator="notEqual">
      <formula>AA50*3</formula>
    </cfRule>
  </conditionalFormatting>
  <conditionalFormatting sqref="AE54">
    <cfRule type="cellIs" dxfId="65" priority="81" operator="notEqual">
      <formula>AB50</formula>
    </cfRule>
    <cfRule type="cellIs" dxfId="64" priority="82" operator="equal">
      <formula>AB50</formula>
    </cfRule>
  </conditionalFormatting>
  <conditionalFormatting sqref="AJ54">
    <cfRule type="cellIs" dxfId="63" priority="79" operator="equal">
      <formula>AG50*3</formula>
    </cfRule>
    <cfRule type="cellIs" dxfId="62" priority="80" operator="notEqual">
      <formula>AG50*3</formula>
    </cfRule>
  </conditionalFormatting>
  <conditionalFormatting sqref="AK54">
    <cfRule type="cellIs" dxfId="61" priority="77" operator="notEqual">
      <formula>AH50</formula>
    </cfRule>
    <cfRule type="cellIs" dxfId="60" priority="78" operator="equal">
      <formula>AH50</formula>
    </cfRule>
  </conditionalFormatting>
  <conditionalFormatting sqref="AJ63">
    <cfRule type="cellIs" dxfId="59" priority="67" operator="equal">
      <formula>AG59*3</formula>
    </cfRule>
    <cfRule type="cellIs" dxfId="58" priority="68" operator="notEqual">
      <formula>AG59*3</formula>
    </cfRule>
  </conditionalFormatting>
  <conditionalFormatting sqref="AK63">
    <cfRule type="cellIs" dxfId="57" priority="65" operator="notEqual">
      <formula>AH59</formula>
    </cfRule>
    <cfRule type="cellIs" dxfId="56" priority="66" operator="equal">
      <formula>AH59</formula>
    </cfRule>
  </conditionalFormatting>
  <conditionalFormatting sqref="AJ72">
    <cfRule type="cellIs" dxfId="55" priority="63" operator="equal">
      <formula>AG68*3</formula>
    </cfRule>
    <cfRule type="cellIs" dxfId="54" priority="64" operator="notEqual">
      <formula>AG68*3</formula>
    </cfRule>
  </conditionalFormatting>
  <conditionalFormatting sqref="AK72">
    <cfRule type="cellIs" dxfId="53" priority="61" operator="notEqual">
      <formula>AH68</formula>
    </cfRule>
    <cfRule type="cellIs" dxfId="52" priority="62" operator="equal">
      <formula>AH68</formula>
    </cfRule>
  </conditionalFormatting>
  <conditionalFormatting sqref="AD63">
    <cfRule type="cellIs" dxfId="51" priority="55" operator="equal">
      <formula>AA59*3</formula>
    </cfRule>
    <cfRule type="cellIs" dxfId="50" priority="56" operator="notEqual">
      <formula>AA59*3</formula>
    </cfRule>
  </conditionalFormatting>
  <conditionalFormatting sqref="AE63">
    <cfRule type="cellIs" dxfId="49" priority="53" operator="notEqual">
      <formula>AB59</formula>
    </cfRule>
    <cfRule type="cellIs" dxfId="48" priority="54" operator="equal">
      <formula>AB59</formula>
    </cfRule>
  </conditionalFormatting>
  <conditionalFormatting sqref="X63">
    <cfRule type="cellIs" dxfId="47" priority="47" operator="equal">
      <formula>U59*3</formula>
    </cfRule>
    <cfRule type="cellIs" dxfId="46" priority="48" operator="notEqual">
      <formula>U59*3</formula>
    </cfRule>
  </conditionalFormatting>
  <conditionalFormatting sqref="Y63">
    <cfRule type="cellIs" dxfId="45" priority="45" operator="notEqual">
      <formula>V59</formula>
    </cfRule>
    <cfRule type="cellIs" dxfId="44" priority="46" operator="equal">
      <formula>V59</formula>
    </cfRule>
  </conditionalFormatting>
  <conditionalFormatting sqref="X72">
    <cfRule type="cellIs" dxfId="43" priority="43" operator="equal">
      <formula>U68*3</formula>
    </cfRule>
    <cfRule type="cellIs" dxfId="42" priority="44" operator="notEqual">
      <formula>U68*3</formula>
    </cfRule>
  </conditionalFormatting>
  <conditionalFormatting sqref="Y72">
    <cfRule type="cellIs" dxfId="41" priority="41" operator="notEqual">
      <formula>V68</formula>
    </cfRule>
    <cfRule type="cellIs" dxfId="40" priority="42" operator="equal">
      <formula>V68</formula>
    </cfRule>
  </conditionalFormatting>
  <conditionalFormatting sqref="R63">
    <cfRule type="cellIs" dxfId="39" priority="39" operator="equal">
      <formula>O59*3</formula>
    </cfRule>
    <cfRule type="cellIs" dxfId="38" priority="40" operator="notEqual">
      <formula>O59*3</formula>
    </cfRule>
  </conditionalFormatting>
  <conditionalFormatting sqref="S63">
    <cfRule type="cellIs" dxfId="37" priority="37" operator="notEqual">
      <formula>P59</formula>
    </cfRule>
    <cfRule type="cellIs" dxfId="36" priority="38" operator="equal">
      <formula>P59</formula>
    </cfRule>
  </conditionalFormatting>
  <conditionalFormatting sqref="R72">
    <cfRule type="cellIs" dxfId="35" priority="35" operator="equal">
      <formula>O68*3</formula>
    </cfRule>
    <cfRule type="cellIs" dxfId="34" priority="36" operator="notEqual">
      <formula>O68*3</formula>
    </cfRule>
  </conditionalFormatting>
  <conditionalFormatting sqref="S72">
    <cfRule type="cellIs" dxfId="33" priority="33" operator="notEqual">
      <formula>P68</formula>
    </cfRule>
    <cfRule type="cellIs" dxfId="32" priority="34" operator="equal">
      <formula>P68</formula>
    </cfRule>
  </conditionalFormatting>
  <conditionalFormatting sqref="L63">
    <cfRule type="cellIs" dxfId="31" priority="31" operator="equal">
      <formula>I59*3</formula>
    </cfRule>
    <cfRule type="cellIs" dxfId="30" priority="32" operator="notEqual">
      <formula>I59*3</formula>
    </cfRule>
  </conditionalFormatting>
  <conditionalFormatting sqref="M63">
    <cfRule type="cellIs" dxfId="29" priority="29" operator="notEqual">
      <formula>J59</formula>
    </cfRule>
    <cfRule type="cellIs" dxfId="28" priority="30" operator="equal">
      <formula>J59</formula>
    </cfRule>
  </conditionalFormatting>
  <conditionalFormatting sqref="L72">
    <cfRule type="cellIs" dxfId="27" priority="27" operator="equal">
      <formula>I68*3</formula>
    </cfRule>
    <cfRule type="cellIs" dxfId="26" priority="28" operator="notEqual">
      <formula>I68*3</formula>
    </cfRule>
  </conditionalFormatting>
  <conditionalFormatting sqref="M72">
    <cfRule type="cellIs" dxfId="25" priority="25" operator="notEqual">
      <formula>J68</formula>
    </cfRule>
    <cfRule type="cellIs" dxfId="24" priority="26" operator="equal">
      <formula>J68</formula>
    </cfRule>
  </conditionalFormatting>
  <conditionalFormatting sqref="F63">
    <cfRule type="cellIs" dxfId="23" priority="23" operator="equal">
      <formula>C59*3</formula>
    </cfRule>
    <cfRule type="cellIs" dxfId="22" priority="24" operator="notEqual">
      <formula>C59*3</formula>
    </cfRule>
  </conditionalFormatting>
  <conditionalFormatting sqref="G63">
    <cfRule type="cellIs" dxfId="21" priority="21" operator="notEqual">
      <formula>D59</formula>
    </cfRule>
    <cfRule type="cellIs" dxfId="20" priority="22" operator="equal">
      <formula>D59</formula>
    </cfRule>
  </conditionalFormatting>
  <conditionalFormatting sqref="F72">
    <cfRule type="cellIs" dxfId="19" priority="19" operator="equal">
      <formula>C68*3</formula>
    </cfRule>
    <cfRule type="cellIs" dxfId="18" priority="20" operator="notEqual">
      <formula>C68*3</formula>
    </cfRule>
  </conditionalFormatting>
  <conditionalFormatting sqref="G72">
    <cfRule type="cellIs" dxfId="17" priority="17" operator="notEqual">
      <formula>D68</formula>
    </cfRule>
    <cfRule type="cellIs" dxfId="16" priority="18" operator="equal">
      <formula>D68</formula>
    </cfRule>
  </conditionalFormatting>
  <conditionalFormatting sqref="F81">
    <cfRule type="cellIs" dxfId="15" priority="15" operator="equal">
      <formula>C77*3</formula>
    </cfRule>
    <cfRule type="cellIs" dxfId="14" priority="16" operator="notEqual">
      <formula>C77*3</formula>
    </cfRule>
  </conditionalFormatting>
  <conditionalFormatting sqref="G81">
    <cfRule type="cellIs" dxfId="13" priority="13" operator="notEqual">
      <formula>D77</formula>
    </cfRule>
    <cfRule type="cellIs" dxfId="12" priority="14" operator="equal">
      <formula>D77</formula>
    </cfRule>
  </conditionalFormatting>
  <conditionalFormatting sqref="AD72">
    <cfRule type="cellIs" dxfId="11" priority="11" operator="equal">
      <formula>AA68*3</formula>
    </cfRule>
    <cfRule type="cellIs" dxfId="10" priority="12" operator="notEqual">
      <formula>AA68*3</formula>
    </cfRule>
  </conditionalFormatting>
  <conditionalFormatting sqref="AE72">
    <cfRule type="cellIs" dxfId="9" priority="9" operator="notEqual">
      <formula>AB68</formula>
    </cfRule>
    <cfRule type="cellIs" dxfId="8" priority="10" operator="equal">
      <formula>AB68</formula>
    </cfRule>
  </conditionalFormatting>
  <conditionalFormatting sqref="X81">
    <cfRule type="cellIs" dxfId="7" priority="7" operator="equal">
      <formula>U77*3</formula>
    </cfRule>
    <cfRule type="cellIs" dxfId="6" priority="8" operator="notEqual">
      <formula>U77*3</formula>
    </cfRule>
  </conditionalFormatting>
  <conditionalFormatting sqref="Y81">
    <cfRule type="cellIs" dxfId="5" priority="5" operator="notEqual">
      <formula>V77</formula>
    </cfRule>
    <cfRule type="cellIs" dxfId="4" priority="6" operator="equal">
      <formula>V77</formula>
    </cfRule>
  </conditionalFormatting>
  <conditionalFormatting sqref="AD81">
    <cfRule type="cellIs" dxfId="3" priority="3" operator="equal">
      <formula>AA77*3</formula>
    </cfRule>
    <cfRule type="cellIs" dxfId="2" priority="4" operator="notEqual">
      <formula>AA77*3</formula>
    </cfRule>
  </conditionalFormatting>
  <conditionalFormatting sqref="AE81">
    <cfRule type="cellIs" dxfId="1" priority="1" operator="notEqual">
      <formula>AB77</formula>
    </cfRule>
    <cfRule type="cellIs" dxfId="0" priority="2" operator="equal">
      <formula>AB77</formula>
    </cfRule>
  </conditionalFormatting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400916-8d07-47c5-b5f3-a7d85a6f2e5f">
      <Terms xmlns="http://schemas.microsoft.com/office/infopath/2007/PartnerControls"/>
    </lcf76f155ced4ddcb4097134ff3c332f>
    <TaxCatchAll xmlns="a83c52de-2234-4320-9e19-036b3a463962" xsi:nil="true"/>
    <Descripci_x00f3_n xmlns="0b400916-8d07-47c5-b5f3-a7d85a6f2e5f" xsi:nil="true"/>
    <Fecha xmlns="0b400916-8d07-47c5-b5f3-a7d85a6f2e5f"/>
    <Estado xmlns="0b400916-8d07-47c5-b5f3-a7d85a6f2e5f" xsi:nil="true"/>
    <de5o xmlns="0b400916-8d07-47c5-b5f3-a7d85a6f2e5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B9E963965D064A825EF1C2E5C68EF8" ma:contentTypeVersion="19" ma:contentTypeDescription="Crear nuevo documento." ma:contentTypeScope="" ma:versionID="092630f532bc524c435f0a786f7f10d3">
  <xsd:schema xmlns:xsd="http://www.w3.org/2001/XMLSchema" xmlns:xs="http://www.w3.org/2001/XMLSchema" xmlns:p="http://schemas.microsoft.com/office/2006/metadata/properties" xmlns:ns2="0b400916-8d07-47c5-b5f3-a7d85a6f2e5f" xmlns:ns3="4982597a-ae14-4623-8062-e38e7e64f12b" xmlns:ns4="a83c52de-2234-4320-9e19-036b3a463962" targetNamespace="http://schemas.microsoft.com/office/2006/metadata/properties" ma:root="true" ma:fieldsID="cc84df2e607ca0b4f8bd0acda76c63b8" ns2:_="" ns3:_="" ns4:_="">
    <xsd:import namespace="0b400916-8d07-47c5-b5f3-a7d85a6f2e5f"/>
    <xsd:import namespace="4982597a-ae14-4623-8062-e38e7e64f12b"/>
    <xsd:import namespace="a83c52de-2234-4320-9e19-036b3a46396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Estado" minOccurs="0"/>
                <xsd:element ref="ns2:de5o" minOccurs="0"/>
                <xsd:element ref="ns2:Fecha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00916-8d07-47c5-b5f3-a7d85a6f2e5f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format="Dropdown" ma:internalName="Descripci_x00f3_n">
      <xsd:simpleType>
        <xsd:restriction base="dms:Note">
          <xsd:maxLength value="255"/>
        </xsd:restriction>
      </xsd:simpleType>
    </xsd:element>
    <xsd:element name="Estado" ma:index="9" nillable="true" ma:displayName="Estado" ma:format="Dropdown" ma:internalName="Estado">
      <xsd:simpleType>
        <xsd:restriction base="dms:Choice">
          <xsd:enumeration value="Vigente"/>
          <xsd:enumeration value="No Vigente"/>
        </xsd:restriction>
      </xsd:simpleType>
    </xsd:element>
    <xsd:element name="de5o" ma:index="10" nillable="true" ma:displayName="Período" ma:internalName="de5o">
      <xsd:simpleType>
        <xsd:restriction base="dms:Text"/>
      </xsd:simpleType>
    </xsd:element>
    <xsd:element name="Fecha" ma:index="11" ma:displayName="Fecha" ma:format="DateOnly" ma:internalName="Fecha">
      <xsd:simpleType>
        <xsd:restriction base="dms:DateTim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c66ea1b-62c8-403d-964b-7ea82c9845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2597a-ae14-4623-8062-e38e7e64f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c52de-2234-4320-9e19-036b3a46396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d065610-6475-40c2-a359-ba44c12344fc}" ma:internalName="TaxCatchAll" ma:showField="CatchAllData" ma:web="a83c52de-2234-4320-9e19-036b3a463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37E66-7195-40A9-AE5A-3E99D98607E2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5ff2fcd-6dd1-4bbb-a328-bfd2c382c519"/>
    <ds:schemaRef ds:uri="bd49c530-54fd-40ff-bdf7-770c9e9c707a"/>
  </ds:schemaRefs>
</ds:datastoreItem>
</file>

<file path=customXml/itemProps2.xml><?xml version="1.0" encoding="utf-8"?>
<ds:datastoreItem xmlns:ds="http://schemas.openxmlformats.org/officeDocument/2006/customXml" ds:itemID="{4514A1BD-0AFE-4782-8774-5D35992F5465}"/>
</file>

<file path=customXml/itemProps3.xml><?xml version="1.0" encoding="utf-8"?>
<ds:datastoreItem xmlns:ds="http://schemas.openxmlformats.org/officeDocument/2006/customXml" ds:itemID="{729AEC23-1C69-4665-99D8-FF0D4C3C41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Malla Curricular</vt:lpstr>
      <vt:lpstr>Malla de Trabajo</vt:lpstr>
      <vt:lpstr>'Malla Curricular'!Área_de_impresión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Mejia</dc:creator>
  <cp:keywords>Malla Curricular</cp:keywords>
  <cp:lastModifiedBy>1-03-06-DD-06</cp:lastModifiedBy>
  <cp:lastPrinted>2022-11-24T18:05:42Z</cp:lastPrinted>
  <dcterms:created xsi:type="dcterms:W3CDTF">2014-07-15T16:40:07Z</dcterms:created>
  <dcterms:modified xsi:type="dcterms:W3CDTF">2022-11-25T15:24:34Z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0x010100FCDD37E86423FD469ACAD7D8C5CC3033</vt:lpwstr>
  </property>
  <property fmtid="{D5CDD505-2E9C-101B-9397-08002B2CF9AE}" pid="3" name="MediaServiceImageTags">
    <vt:lpwstr/>
  </property>
</Properties>
</file>