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-03-06-DD-06\Documents\G Rediseño 2019 onedrive\Escuela Politécnica Nacional\UDC - Documentos\Procedimientos\3 nivel\Diseño curricular\"/>
    </mc:Choice>
  </mc:AlternateContent>
  <xr:revisionPtr revIDLastSave="11" documentId="11_0B27DEE1C582AAB2F21914E4F54AD4B82BD5C709" xr6:coauthVersionLast="47" xr6:coauthVersionMax="47" xr10:uidLastSave="{2C0C9A3B-6FE6-4D60-9374-4BBA0DD3EE19}"/>
  <bookViews>
    <workbookView xWindow="0" yWindow="60" windowWidth="20490" windowHeight="7695" xr2:uid="{00000000-000D-0000-FFFF-FFFF00000000}"/>
  </bookViews>
  <sheets>
    <sheet name="Malla Curricular" sheetId="3" r:id="rId1"/>
    <sheet name="Malla de Trabajo" sheetId="6" r:id="rId2"/>
  </sheets>
  <definedNames>
    <definedName name="_xlnm.Print_Area" localSheetId="0">'Malla Curricular'!$A$1:$AC$35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1" i="6" l="1"/>
  <c r="AD45" i="6"/>
  <c r="AE44" i="6"/>
  <c r="AE43" i="6"/>
  <c r="AE42" i="6"/>
  <c r="AE41" i="6"/>
  <c r="AB41" i="6"/>
  <c r="AE45" i="6" l="1"/>
  <c r="BI41" i="6"/>
  <c r="BJ35" i="6"/>
  <c r="BJ34" i="6"/>
  <c r="BJ33" i="6"/>
  <c r="BI35" i="6"/>
  <c r="BI34" i="6"/>
  <c r="BI33" i="6"/>
  <c r="BI32" i="6"/>
  <c r="BJ26" i="6"/>
  <c r="BI26" i="6"/>
  <c r="BJ25" i="6"/>
  <c r="BI25" i="6"/>
  <c r="BJ24" i="6"/>
  <c r="BI15" i="6"/>
  <c r="BI24" i="6"/>
  <c r="BI23" i="6"/>
  <c r="BI14" i="6"/>
  <c r="BK14" i="6" s="1"/>
  <c r="BD44" i="6"/>
  <c r="BD43" i="6"/>
  <c r="BD42" i="6"/>
  <c r="BD35" i="6"/>
  <c r="BD34" i="6"/>
  <c r="BD33" i="6"/>
  <c r="BD32" i="6"/>
  <c r="BD26" i="6"/>
  <c r="BD25" i="6"/>
  <c r="BD24" i="6"/>
  <c r="BD23" i="6"/>
  <c r="BD17" i="6"/>
  <c r="BD16" i="6"/>
  <c r="BD15" i="6"/>
  <c r="BD14" i="6"/>
  <c r="BD8" i="6"/>
  <c r="BD7" i="6"/>
  <c r="BD6" i="6"/>
  <c r="BD5" i="6"/>
  <c r="BA41" i="6"/>
  <c r="BA32" i="6"/>
  <c r="BA23" i="6"/>
  <c r="BA14" i="6"/>
  <c r="BA5" i="6"/>
  <c r="AQ36" i="6"/>
  <c r="AR32" i="6"/>
  <c r="AQ27" i="6"/>
  <c r="AR23" i="6"/>
  <c r="AR27" i="6" s="1"/>
  <c r="AR36" i="6" l="1"/>
  <c r="BJ32" i="6"/>
  <c r="BJ23" i="6"/>
  <c r="AD36" i="6"/>
  <c r="AE35" i="6"/>
  <c r="AE34" i="6"/>
  <c r="AE33" i="6"/>
  <c r="AE32" i="6"/>
  <c r="AB32" i="6"/>
  <c r="AE36" i="6" l="1"/>
  <c r="BJ44" i="6"/>
  <c r="BI44" i="6"/>
  <c r="BJ43" i="6"/>
  <c r="BI43" i="6"/>
  <c r="BJ42" i="6"/>
  <c r="BI42" i="6"/>
  <c r="BK44" i="6" l="1"/>
  <c r="BI45" i="6"/>
  <c r="BK41" i="6"/>
  <c r="BK45" i="6" s="1"/>
  <c r="BJ41" i="6" l="1"/>
  <c r="BJ45" i="6" s="1"/>
  <c r="AC7" i="3" l="1"/>
  <c r="AC11" i="3"/>
  <c r="AB11" i="3"/>
  <c r="AC10" i="3"/>
  <c r="AB10" i="3"/>
  <c r="AB9" i="3"/>
  <c r="AC9" i="3"/>
  <c r="AC8" i="3"/>
  <c r="AB8" i="3"/>
  <c r="BS8" i="6"/>
  <c r="BS7" i="6"/>
  <c r="BS6" i="6"/>
  <c r="AC25" i="3"/>
  <c r="AC21" i="3"/>
  <c r="AC17" i="3"/>
  <c r="AR15" i="6"/>
  <c r="AR14" i="6"/>
  <c r="AR6" i="6"/>
  <c r="AR5" i="6"/>
  <c r="BS5" i="6" l="1"/>
  <c r="BA48" i="6"/>
  <c r="BI17" i="6" l="1"/>
  <c r="BI16" i="6"/>
  <c r="BI5" i="6"/>
  <c r="BI8" i="6"/>
  <c r="BI7" i="6"/>
  <c r="BI6" i="6"/>
  <c r="BK26" i="6" l="1"/>
  <c r="BK35" i="6"/>
  <c r="BI36" i="6"/>
  <c r="BI18" i="6"/>
  <c r="BK8" i="6"/>
  <c r="BI9" i="6"/>
  <c r="BK5" i="6"/>
  <c r="BK17" i="6"/>
  <c r="BI27" i="6"/>
  <c r="BK32" i="6"/>
  <c r="BK23" i="6"/>
  <c r="BK9" i="6" l="1"/>
  <c r="BK36" i="6"/>
  <c r="BK27" i="6"/>
  <c r="BK18" i="6"/>
  <c r="AW18" i="6" l="1"/>
  <c r="AQ18" i="6"/>
  <c r="BJ17" i="6"/>
  <c r="BJ16" i="6"/>
  <c r="BJ15" i="6"/>
  <c r="AX14" i="6"/>
  <c r="AW9" i="6"/>
  <c r="AQ9" i="6"/>
  <c r="BJ8" i="6"/>
  <c r="BJ7" i="6"/>
  <c r="BJ6" i="6"/>
  <c r="AX5" i="6"/>
  <c r="BJ14" i="6" l="1"/>
  <c r="BJ18" i="6" s="1"/>
  <c r="BJ5" i="6"/>
  <c r="BJ9" i="6" s="1"/>
  <c r="BJ27" i="6"/>
  <c r="BJ36" i="6"/>
  <c r="AR9" i="6"/>
  <c r="AX18" i="6"/>
  <c r="AX9" i="6"/>
  <c r="AR18" i="6"/>
  <c r="U30" i="3" l="1"/>
  <c r="O30" i="3"/>
  <c r="L31" i="3"/>
  <c r="L30" i="3"/>
  <c r="L29" i="3"/>
  <c r="X45" i="6"/>
  <c r="Y44" i="6"/>
  <c r="Y43" i="6"/>
  <c r="Y42" i="6"/>
  <c r="Y41" i="6"/>
  <c r="V41" i="6"/>
  <c r="M29" i="3" s="1"/>
  <c r="O31" i="3"/>
  <c r="I31" i="3"/>
  <c r="I30" i="3"/>
  <c r="F31" i="3"/>
  <c r="F30" i="3"/>
  <c r="C31" i="3"/>
  <c r="C30" i="3"/>
  <c r="R25" i="3"/>
  <c r="R24" i="3"/>
  <c r="O25" i="3"/>
  <c r="O24" i="3"/>
  <c r="L25" i="3"/>
  <c r="L24" i="3"/>
  <c r="I25" i="3"/>
  <c r="I24" i="3"/>
  <c r="F25" i="3"/>
  <c r="F24" i="3"/>
  <c r="C25" i="3"/>
  <c r="C24" i="3"/>
  <c r="R19" i="3"/>
  <c r="R18" i="3"/>
  <c r="O19" i="3"/>
  <c r="O18" i="3"/>
  <c r="L19" i="3"/>
  <c r="L18" i="3"/>
  <c r="I19" i="3"/>
  <c r="I18" i="3"/>
  <c r="F19" i="3"/>
  <c r="F18" i="3"/>
  <c r="C19" i="3"/>
  <c r="C18" i="3"/>
  <c r="R13" i="3"/>
  <c r="R12" i="3"/>
  <c r="O13" i="3"/>
  <c r="O12" i="3"/>
  <c r="L13" i="3"/>
  <c r="L12" i="3"/>
  <c r="I13" i="3"/>
  <c r="I12" i="3"/>
  <c r="F13" i="3"/>
  <c r="F12" i="3"/>
  <c r="C13" i="3"/>
  <c r="C12" i="3"/>
  <c r="R7" i="3"/>
  <c r="R6" i="3"/>
  <c r="O7" i="3"/>
  <c r="O6" i="3"/>
  <c r="L7" i="3"/>
  <c r="L6" i="3"/>
  <c r="I7" i="3"/>
  <c r="I6" i="3"/>
  <c r="F7" i="3"/>
  <c r="F6" i="3"/>
  <c r="C7" i="3"/>
  <c r="C6" i="3"/>
  <c r="O29" i="3"/>
  <c r="I29" i="3"/>
  <c r="F29" i="3"/>
  <c r="C29" i="3"/>
  <c r="R23" i="3"/>
  <c r="O23" i="3"/>
  <c r="L23" i="3"/>
  <c r="I23" i="3"/>
  <c r="F23" i="3"/>
  <c r="C23" i="3"/>
  <c r="R17" i="3"/>
  <c r="O17" i="3"/>
  <c r="L17" i="3"/>
  <c r="I17" i="3"/>
  <c r="F17" i="3"/>
  <c r="C17" i="3"/>
  <c r="R11" i="3"/>
  <c r="O11" i="3"/>
  <c r="L11" i="3"/>
  <c r="I11" i="3"/>
  <c r="F11" i="3"/>
  <c r="C11" i="3"/>
  <c r="R5" i="3"/>
  <c r="O5" i="3"/>
  <c r="L5" i="3"/>
  <c r="I5" i="3"/>
  <c r="F5" i="3"/>
  <c r="C5" i="3"/>
  <c r="U24" i="3"/>
  <c r="BF25" i="6"/>
  <c r="U18" i="3"/>
  <c r="U12" i="3"/>
  <c r="BF5" i="6"/>
  <c r="BT16" i="6"/>
  <c r="BU16" i="6" s="1"/>
  <c r="Z27" i="3" s="1"/>
  <c r="P41" i="6"/>
  <c r="J29" i="3" s="1"/>
  <c r="Y14" i="3" s="1"/>
  <c r="Z14" i="3" s="1"/>
  <c r="J41" i="6"/>
  <c r="G29" i="3" s="1"/>
  <c r="Y13" i="3" s="1"/>
  <c r="Z13" i="3" s="1"/>
  <c r="Z15" i="3" s="1"/>
  <c r="F45" i="6"/>
  <c r="G44" i="6"/>
  <c r="BE44" i="6" s="1"/>
  <c r="G43" i="6"/>
  <c r="BE43" i="6" s="1"/>
  <c r="G42" i="6"/>
  <c r="BE42" i="6" s="1"/>
  <c r="G41" i="6"/>
  <c r="D41" i="6"/>
  <c r="BB41" i="6" s="1"/>
  <c r="AJ36" i="6"/>
  <c r="AK35" i="6"/>
  <c r="AK34" i="6"/>
  <c r="AK33" i="6"/>
  <c r="AK32" i="6"/>
  <c r="AH32" i="6"/>
  <c r="S23" i="3" s="1"/>
  <c r="P23" i="3"/>
  <c r="X36" i="6"/>
  <c r="Y35" i="6"/>
  <c r="Y34" i="6"/>
  <c r="Y33" i="6"/>
  <c r="Y32" i="6"/>
  <c r="V32" i="6"/>
  <c r="M23" i="3" s="1"/>
  <c r="R36" i="6"/>
  <c r="S35" i="6"/>
  <c r="S34" i="6"/>
  <c r="S33" i="6"/>
  <c r="S32" i="6"/>
  <c r="P32" i="6"/>
  <c r="J23" i="3" s="1"/>
  <c r="L36" i="6"/>
  <c r="M35" i="6"/>
  <c r="M34" i="6"/>
  <c r="M33" i="6"/>
  <c r="M32" i="6"/>
  <c r="J32" i="6"/>
  <c r="G23" i="3" s="1"/>
  <c r="F36" i="6"/>
  <c r="G35" i="6"/>
  <c r="G34" i="6"/>
  <c r="G33" i="6"/>
  <c r="G32" i="6"/>
  <c r="BE32" i="6" s="1"/>
  <c r="D32" i="6"/>
  <c r="AJ27" i="6"/>
  <c r="AK26" i="6"/>
  <c r="AK25" i="6"/>
  <c r="AK24" i="6"/>
  <c r="AK23" i="6"/>
  <c r="AH23" i="6"/>
  <c r="S17" i="3" s="1"/>
  <c r="AD27" i="6"/>
  <c r="AE26" i="6"/>
  <c r="AE25" i="6"/>
  <c r="AE24" i="6"/>
  <c r="AE23" i="6"/>
  <c r="AB23" i="6"/>
  <c r="X27" i="6"/>
  <c r="Y26" i="6"/>
  <c r="Y25" i="6"/>
  <c r="Y24" i="6"/>
  <c r="Y23" i="6"/>
  <c r="V23" i="6"/>
  <c r="M17" i="3" s="1"/>
  <c r="R27" i="6"/>
  <c r="S26" i="6"/>
  <c r="S25" i="6"/>
  <c r="S24" i="6"/>
  <c r="S23" i="6"/>
  <c r="P23" i="6"/>
  <c r="J17" i="3" s="1"/>
  <c r="L27" i="6"/>
  <c r="M26" i="6"/>
  <c r="M25" i="6"/>
  <c r="M24" i="6"/>
  <c r="M23" i="6"/>
  <c r="J23" i="6"/>
  <c r="G17" i="3" s="1"/>
  <c r="AJ18" i="6"/>
  <c r="AK17" i="6"/>
  <c r="AK16" i="6"/>
  <c r="AK15" i="6"/>
  <c r="AK14" i="6"/>
  <c r="AH14" i="6"/>
  <c r="AD18" i="6"/>
  <c r="AE17" i="6"/>
  <c r="AE16" i="6"/>
  <c r="AE15" i="6"/>
  <c r="AE14" i="6"/>
  <c r="AB14" i="6"/>
  <c r="P11" i="3" s="1"/>
  <c r="F27" i="6"/>
  <c r="G26" i="6"/>
  <c r="BE26" i="6" s="1"/>
  <c r="G25" i="6"/>
  <c r="G24" i="6"/>
  <c r="BE24" i="6" s="1"/>
  <c r="G23" i="6"/>
  <c r="D23" i="6"/>
  <c r="BB23" i="6" s="1"/>
  <c r="BM5" i="6" l="1"/>
  <c r="BE41" i="6"/>
  <c r="BE25" i="6"/>
  <c r="BE23" i="6"/>
  <c r="BE35" i="6"/>
  <c r="BE33" i="6"/>
  <c r="BE34" i="6"/>
  <c r="BB32" i="6"/>
  <c r="V24" i="3" s="1"/>
  <c r="S11" i="3"/>
  <c r="P17" i="3"/>
  <c r="P29" i="3"/>
  <c r="Y18" i="3" s="1"/>
  <c r="M27" i="6"/>
  <c r="D17" i="3"/>
  <c r="V18" i="3"/>
  <c r="D29" i="3"/>
  <c r="BF34" i="6"/>
  <c r="BF43" i="6"/>
  <c r="BF41" i="6"/>
  <c r="BF45" i="6" s="1"/>
  <c r="BF32" i="6"/>
  <c r="AK27" i="6"/>
  <c r="BF23" i="6"/>
  <c r="BF27" i="6" s="1"/>
  <c r="BF16" i="6"/>
  <c r="BF14" i="6"/>
  <c r="BF7" i="6"/>
  <c r="BF9" i="6" s="1"/>
  <c r="BD45" i="6"/>
  <c r="Y27" i="6"/>
  <c r="M36" i="6"/>
  <c r="BD36" i="6"/>
  <c r="G27" i="6"/>
  <c r="S27" i="6"/>
  <c r="G36" i="6"/>
  <c r="G45" i="6"/>
  <c r="Y45" i="6"/>
  <c r="V30" i="3"/>
  <c r="AE18" i="6"/>
  <c r="D23" i="3"/>
  <c r="U6" i="3"/>
  <c r="U33" i="3" s="1"/>
  <c r="BD9" i="6"/>
  <c r="Y15" i="3"/>
  <c r="AK18" i="6"/>
  <c r="AE27" i="6"/>
  <c r="S36" i="6"/>
  <c r="AK36" i="6"/>
  <c r="Y36" i="6"/>
  <c r="BD27" i="6"/>
  <c r="BM14" i="6" l="1"/>
  <c r="BF18" i="6"/>
  <c r="BF36" i="6"/>
  <c r="Y19" i="3"/>
  <c r="Z18" i="3"/>
  <c r="Z19" i="3" s="1"/>
  <c r="BM23" i="6"/>
  <c r="BM32" i="6"/>
  <c r="BM41" i="6"/>
  <c r="BE27" i="6"/>
  <c r="BE45" i="6"/>
  <c r="BE36" i="6"/>
  <c r="BS9" i="6"/>
  <c r="V14" i="6"/>
  <c r="M11" i="3" s="1"/>
  <c r="P14" i="6"/>
  <c r="J11" i="3" s="1"/>
  <c r="J14" i="6"/>
  <c r="D14" i="6"/>
  <c r="AH5" i="6"/>
  <c r="S5" i="3" s="1"/>
  <c r="AB5" i="6"/>
  <c r="P5" i="3" s="1"/>
  <c r="V5" i="6"/>
  <c r="P5" i="6"/>
  <c r="J5" i="3" s="1"/>
  <c r="J5" i="6"/>
  <c r="G5" i="3" s="1"/>
  <c r="D5" i="6"/>
  <c r="L9" i="6"/>
  <c r="BB5" i="6" l="1"/>
  <c r="G11" i="3"/>
  <c r="BB14" i="6"/>
  <c r="BB48" i="6" s="1"/>
  <c r="M5" i="3"/>
  <c r="D11" i="3"/>
  <c r="D5" i="3"/>
  <c r="BD18" i="6"/>
  <c r="V12" i="3" l="1"/>
  <c r="V6" i="3"/>
  <c r="V33" i="3" s="1"/>
  <c r="X18" i="6"/>
  <c r="Y17" i="6"/>
  <c r="Y16" i="6"/>
  <c r="Y15" i="6"/>
  <c r="Y14" i="6"/>
  <c r="R18" i="6"/>
  <c r="S17" i="6"/>
  <c r="S16" i="6"/>
  <c r="S15" i="6"/>
  <c r="S14" i="6"/>
  <c r="L18" i="6"/>
  <c r="M17" i="6"/>
  <c r="M16" i="6"/>
  <c r="M15" i="6"/>
  <c r="M14" i="6"/>
  <c r="F18" i="6"/>
  <c r="G17" i="6"/>
  <c r="G16" i="6"/>
  <c r="G15" i="6"/>
  <c r="G14" i="6"/>
  <c r="AJ9" i="6"/>
  <c r="AK8" i="6"/>
  <c r="AK7" i="6"/>
  <c r="AK6" i="6"/>
  <c r="AK5" i="6"/>
  <c r="AD9" i="6"/>
  <c r="AE8" i="6"/>
  <c r="AE7" i="6"/>
  <c r="AE6" i="6"/>
  <c r="AE5" i="6"/>
  <c r="X9" i="6"/>
  <c r="R9" i="6"/>
  <c r="F9" i="6"/>
  <c r="Y8" i="6"/>
  <c r="S8" i="6"/>
  <c r="M8" i="6"/>
  <c r="G8" i="6"/>
  <c r="Y7" i="6"/>
  <c r="S7" i="6"/>
  <c r="M7" i="6"/>
  <c r="G7" i="6"/>
  <c r="Y6" i="6"/>
  <c r="S6" i="6"/>
  <c r="M6" i="6"/>
  <c r="G6" i="6"/>
  <c r="Y5" i="6"/>
  <c r="S5" i="6"/>
  <c r="M5" i="6"/>
  <c r="G5" i="6"/>
  <c r="BE5" i="6" l="1"/>
  <c r="BE8" i="6"/>
  <c r="BE15" i="6"/>
  <c r="BE16" i="6"/>
  <c r="BE14" i="6"/>
  <c r="BE7" i="6"/>
  <c r="BS14" i="6"/>
  <c r="BE6" i="6"/>
  <c r="BE17" i="6"/>
  <c r="BS15" i="6"/>
  <c r="G18" i="6"/>
  <c r="G9" i="6"/>
  <c r="Y18" i="6"/>
  <c r="AE9" i="6"/>
  <c r="S9" i="6"/>
  <c r="S18" i="6"/>
  <c r="M18" i="6"/>
  <c r="BT15" i="6" s="1"/>
  <c r="BU15" i="6" s="1"/>
  <c r="AK9" i="6"/>
  <c r="Y9" i="6"/>
  <c r="M9" i="6"/>
  <c r="BU6" i="6" l="1"/>
  <c r="BV6" i="6" s="1"/>
  <c r="BT6" i="6"/>
  <c r="BT7" i="6"/>
  <c r="BU7" i="6"/>
  <c r="BV7" i="6" s="1"/>
  <c r="Z8" i="3" s="1"/>
  <c r="BU8" i="6"/>
  <c r="BV8" i="6" s="1"/>
  <c r="Z9" i="3" s="1"/>
  <c r="BT8" i="6"/>
  <c r="BT5" i="6"/>
  <c r="BU5" i="6"/>
  <c r="Z26" i="3"/>
  <c r="BS17" i="6"/>
  <c r="BT14" i="6"/>
  <c r="BU14" i="6" s="1"/>
  <c r="Y8" i="3"/>
  <c r="Y9" i="3"/>
  <c r="BT17" i="6"/>
  <c r="Y7" i="3"/>
  <c r="BE9" i="6"/>
  <c r="Y27" i="3"/>
  <c r="BE18" i="6"/>
  <c r="Z25" i="3" l="1"/>
  <c r="BU17" i="6"/>
  <c r="Z28" i="3"/>
  <c r="BV5" i="6"/>
  <c r="BW5" i="6"/>
  <c r="BU9" i="6"/>
  <c r="Y25" i="3"/>
  <c r="BT9" i="6"/>
  <c r="Y10" i="3"/>
  <c r="Y21" i="3" s="1"/>
  <c r="Y26" i="3"/>
  <c r="Z7" i="3" l="1"/>
  <c r="Z10" i="3" s="1"/>
  <c r="Z21" i="3" s="1"/>
  <c r="BV9" i="6"/>
  <c r="Y28" i="3"/>
</calcChain>
</file>

<file path=xl/sharedStrings.xml><?xml version="1.0" encoding="utf-8"?>
<sst xmlns="http://schemas.openxmlformats.org/spreadsheetml/2006/main" count="574" uniqueCount="104">
  <si>
    <t>PERIODO ACADÉMICO</t>
  </si>
  <si>
    <t>TOTAL CRÉDITOS</t>
  </si>
  <si>
    <t xml:space="preserve">TOTAL HORAS </t>
  </si>
  <si>
    <t xml:space="preserve">TABLAS RESUMEN </t>
  </si>
  <si>
    <t>créditos</t>
  </si>
  <si>
    <t>horas</t>
  </si>
  <si>
    <t>1. Componentes de Organización del Aprendizaje</t>
  </si>
  <si>
    <t>Horas</t>
  </si>
  <si>
    <t>Créditos</t>
  </si>
  <si>
    <t>7. Requisitos para Graduación</t>
  </si>
  <si>
    <t>Código</t>
  </si>
  <si>
    <t>Aprendizaje en contacto con el Docente (AC)</t>
  </si>
  <si>
    <t>Nivel de suficiencia A2 en el idioma Inglés</t>
  </si>
  <si>
    <t>Aprendizaje Práctico-Experimental (AP)</t>
  </si>
  <si>
    <t>Aprendizaje Autónomo (AA)</t>
  </si>
  <si>
    <t>Total Horas</t>
  </si>
  <si>
    <t>2. Prácticas Preprofesionales</t>
  </si>
  <si>
    <t>Prácticas Laborales</t>
  </si>
  <si>
    <t>8. Itinerarios</t>
  </si>
  <si>
    <t>Prácticas de Servicio Comunitario</t>
  </si>
  <si>
    <t>A. Nombre del Itinerario 1</t>
  </si>
  <si>
    <t xml:space="preserve">Código y nombre de la asignatura básica </t>
  </si>
  <si>
    <t xml:space="preserve">Código y nombre de la asignatura avanzada </t>
  </si>
  <si>
    <t>3. Unidad de Integración Curricular</t>
  </si>
  <si>
    <t>Total Horas Itinerario 1</t>
  </si>
  <si>
    <t>Trabajo de Integración Curricular / Examen Complexivo</t>
  </si>
  <si>
    <t>B. Nombre del Itinerario 2</t>
  </si>
  <si>
    <t>4. Total Horas Carrera (1 + 2 + 3)</t>
  </si>
  <si>
    <t>Total Horas Itinerario 2</t>
  </si>
  <si>
    <t>C. Nombre del Itinerario 3</t>
  </si>
  <si>
    <t>5. Unidades de Organización CurrIcular</t>
  </si>
  <si>
    <t>Unidad Básica</t>
  </si>
  <si>
    <t>Total Horas Itinerario 3</t>
  </si>
  <si>
    <t>Unidad Profesional</t>
  </si>
  <si>
    <t>Unidad de Integración Curricular</t>
  </si>
  <si>
    <t>6. Número de Asignaturas</t>
  </si>
  <si>
    <t>TOTALES</t>
  </si>
  <si>
    <t>PA</t>
  </si>
  <si>
    <t>ACTIVIDADES EXTRACURRICULARES</t>
  </si>
  <si>
    <t>RESUMEN CRÉDITOS Y HORAS POR PERIODO ACADÉMICO (PA)</t>
  </si>
  <si>
    <t>RESUMEN EXTRAS</t>
  </si>
  <si>
    <t>RESUMEN HORAS Y CRÉDITOS POR COMPONENTES Y UNIDADES</t>
  </si>
  <si>
    <t>Creditos</t>
  </si>
  <si>
    <t>Com. Ap</t>
  </si>
  <si>
    <t>HS</t>
  </si>
  <si>
    <t>HSS</t>
  </si>
  <si>
    <t>Total Créditos</t>
  </si>
  <si>
    <t>Comp. Ap</t>
  </si>
  <si>
    <t>HST</t>
  </si>
  <si>
    <t>HTT</t>
  </si>
  <si>
    <t>Componentes de organización del aprendizaje</t>
  </si>
  <si>
    <t>Relación</t>
  </si>
  <si>
    <t>AC</t>
  </si>
  <si>
    <t>Nivel I</t>
  </si>
  <si>
    <t xml:space="preserve">  máximo 20 HS</t>
  </si>
  <si>
    <t>Aprendizaje en contacto con el Docente AC</t>
  </si>
  <si>
    <t>* Para esta relación no se deben considerar las horas de Prácticas Preprofesionales, Servicio a la Comunidad ni Unidad de Integración Curricular.
** La relación debe estar entre 2.5 y 3.</t>
  </si>
  <si>
    <t>AP - AC</t>
  </si>
  <si>
    <t>Nivel II</t>
  </si>
  <si>
    <t>Aprendizaje Práctico-experimental (en contacto con el docente) AP-AC</t>
  </si>
  <si>
    <t>AP - AA</t>
  </si>
  <si>
    <t>Aprendizaje Práctico-experimental (autónomo) AP-AA</t>
  </si>
  <si>
    <t>AA</t>
  </si>
  <si>
    <t>Aprendizaje Autónomo AA</t>
  </si>
  <si>
    <t>Total</t>
  </si>
  <si>
    <t>Física</t>
  </si>
  <si>
    <t>Cálculo Diferencial e Integral</t>
  </si>
  <si>
    <t>Estadística y Probabilidad Básica</t>
  </si>
  <si>
    <t>Introducción a las TIC</t>
  </si>
  <si>
    <t>Comunicación Oral y Escrita</t>
  </si>
  <si>
    <t>Inglés (nivel I y II)</t>
  </si>
  <si>
    <t>Deportes</t>
  </si>
  <si>
    <t>FISD113</t>
  </si>
  <si>
    <t>MATD143</t>
  </si>
  <si>
    <t>MATD153</t>
  </si>
  <si>
    <t>ICOD142</t>
  </si>
  <si>
    <t>CSHD111</t>
  </si>
  <si>
    <t>IEXD100</t>
  </si>
  <si>
    <t>DEPD110</t>
  </si>
  <si>
    <t>Unidades de Organización Curricular</t>
  </si>
  <si>
    <t>Nivel III</t>
  </si>
  <si>
    <t>máximo 20 HS</t>
  </si>
  <si>
    <t>Nivel IV</t>
  </si>
  <si>
    <t>Ecología y Ambiente</t>
  </si>
  <si>
    <t>Administración Financiera</t>
  </si>
  <si>
    <t>Inglés (nivel III y IV)</t>
  </si>
  <si>
    <t>Clubes</t>
  </si>
  <si>
    <t>AMBD261</t>
  </si>
  <si>
    <t>ADMD163</t>
  </si>
  <si>
    <t>SOCD210</t>
  </si>
  <si>
    <t>Ética Profesional y Social</t>
  </si>
  <si>
    <t>CSHD600</t>
  </si>
  <si>
    <t>Asignatura Básica de Itinerario</t>
  </si>
  <si>
    <t>Metodología de la Investigación</t>
  </si>
  <si>
    <t>Emprendimiento</t>
  </si>
  <si>
    <t>ADMD421</t>
  </si>
  <si>
    <t>ADMD700</t>
  </si>
  <si>
    <t>Asignatura Avanzada de Itinerario</t>
  </si>
  <si>
    <t>Diseño de Trabajo de Integración Curricular/Preparación Examen de Carácter Complexivo</t>
  </si>
  <si>
    <t>Trabajo de Integración Curricular/Examen de Carácter Complexivo</t>
  </si>
  <si>
    <t>PRLD105</t>
  </si>
  <si>
    <t>PSCD202</t>
  </si>
  <si>
    <t>TITD101</t>
  </si>
  <si>
    <t>TITD201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</si>
</sst>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Border="1" applyAlignment="1">
      <alignment horizontal="right"/>
    </xf>
    <xf numFmtId="0" fontId="3" fillId="3" borderId="1" xfId="0" applyFont="1" applyFill="1" applyBorder="1"/>
    <xf numFmtId="0" fontId="4" fillId="4" borderId="1" xfId="0" applyFont="1" applyFill="1" applyBorder="1"/>
    <xf numFmtId="1" fontId="4" fillId="4" borderId="1" xfId="0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0" fontId="5" fillId="0" borderId="1" xfId="0" applyFont="1" applyBorder="1"/>
    <xf numFmtId="0" fontId="7" fillId="7" borderId="1" xfId="0" applyFont="1" applyFill="1" applyBorder="1"/>
    <xf numFmtId="0" fontId="6" fillId="7" borderId="1" xfId="0" applyFont="1" applyFill="1" applyBorder="1"/>
    <xf numFmtId="0" fontId="7" fillId="8" borderId="1" xfId="0" applyFont="1" applyFill="1" applyBorder="1"/>
    <xf numFmtId="0" fontId="6" fillId="8" borderId="1" xfId="0" applyFont="1" applyFill="1" applyBorder="1"/>
    <xf numFmtId="0" fontId="6" fillId="0" borderId="0" xfId="0" applyFont="1" applyAlignment="1">
      <alignment horizontal="center" wrapText="1"/>
    </xf>
    <xf numFmtId="0" fontId="6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4" borderId="0" xfId="0" applyFont="1" applyFill="1" applyAlignment="1">
      <alignment vertical="center" wrapText="1"/>
    </xf>
    <xf numFmtId="0" fontId="8" fillId="0" borderId="0" xfId="0" applyFont="1"/>
    <xf numFmtId="0" fontId="7" fillId="9" borderId="1" xfId="0" applyFont="1" applyFill="1" applyBorder="1"/>
    <xf numFmtId="0" fontId="6" fillId="9" borderId="1" xfId="0" applyFont="1" applyFill="1" applyBorder="1"/>
    <xf numFmtId="0" fontId="6" fillId="0" borderId="1" xfId="0" applyFont="1" applyBorder="1"/>
    <xf numFmtId="0" fontId="6" fillId="6" borderId="1" xfId="0" applyFont="1" applyFill="1" applyBorder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7" borderId="1" xfId="0" applyFont="1" applyFill="1" applyBorder="1"/>
    <xf numFmtId="0" fontId="8" fillId="7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wrapText="1"/>
    </xf>
    <xf numFmtId="1" fontId="3" fillId="7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wrapText="1"/>
    </xf>
    <xf numFmtId="1" fontId="3" fillId="8" borderId="1" xfId="0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1" fontId="4" fillId="0" borderId="1" xfId="0" applyNumberFormat="1" applyFont="1" applyBorder="1"/>
    <xf numFmtId="0" fontId="3" fillId="9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3" fillId="10" borderId="1" xfId="0" applyFont="1" applyFill="1" applyBorder="1"/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4" xfId="0" applyFont="1" applyBorder="1"/>
    <xf numFmtId="0" fontId="8" fillId="0" borderId="0" xfId="0" applyFont="1" applyAlignment="1">
      <alignment horizontal="center" vertical="center" wrapText="1"/>
    </xf>
    <xf numFmtId="0" fontId="8" fillId="4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6" fillId="12" borderId="1" xfId="0" applyFont="1" applyFill="1" applyBorder="1"/>
    <xf numFmtId="0" fontId="6" fillId="12" borderId="16" xfId="0" applyFont="1" applyFill="1" applyBorder="1"/>
    <xf numFmtId="0" fontId="3" fillId="0" borderId="2" xfId="0" applyFont="1" applyBorder="1"/>
    <xf numFmtId="0" fontId="4" fillId="0" borderId="4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2" fontId="3" fillId="7" borderId="1" xfId="0" applyNumberFormat="1" applyFont="1" applyFill="1" applyBorder="1" applyAlignment="1">
      <alignment vertical="center"/>
    </xf>
    <xf numFmtId="2" fontId="3" fillId="8" borderId="1" xfId="0" applyNumberFormat="1" applyFont="1" applyFill="1" applyBorder="1" applyAlignment="1">
      <alignment vertical="center"/>
    </xf>
    <xf numFmtId="2" fontId="3" fillId="9" borderId="1" xfId="0" applyNumberFormat="1" applyFont="1" applyFill="1" applyBorder="1" applyAlignment="1">
      <alignment vertical="center"/>
    </xf>
    <xf numFmtId="2" fontId="6" fillId="0" borderId="1" xfId="0" applyNumberFormat="1" applyFont="1" applyBorder="1"/>
    <xf numFmtId="2" fontId="8" fillId="0" borderId="1" xfId="0" applyNumberFormat="1" applyFont="1" applyBorder="1"/>
    <xf numFmtId="2" fontId="6" fillId="7" borderId="1" xfId="0" applyNumberFormat="1" applyFont="1" applyFill="1" applyBorder="1"/>
    <xf numFmtId="2" fontId="6" fillId="8" borderId="1" xfId="0" applyNumberFormat="1" applyFont="1" applyFill="1" applyBorder="1"/>
    <xf numFmtId="2" fontId="6" fillId="9" borderId="1" xfId="0" applyNumberFormat="1" applyFont="1" applyFill="1" applyBorder="1"/>
    <xf numFmtId="0" fontId="0" fillId="0" borderId="1" xfId="0" applyBorder="1" applyAlignment="1">
      <alignment horizontal="center"/>
    </xf>
    <xf numFmtId="0" fontId="3" fillId="1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6" fillId="8" borderId="2" xfId="0" applyFont="1" applyFill="1" applyBorder="1" applyAlignment="1">
      <alignment horizontal="left" wrapText="1"/>
    </xf>
    <xf numFmtId="0" fontId="6" fillId="8" borderId="3" xfId="0" applyFont="1" applyFill="1" applyBorder="1" applyAlignment="1">
      <alignment horizontal="left" wrapText="1"/>
    </xf>
    <xf numFmtId="0" fontId="6" fillId="8" borderId="4" xfId="0" applyFont="1" applyFill="1" applyBorder="1" applyAlignment="1">
      <alignment horizontal="left" wrapText="1"/>
    </xf>
    <xf numFmtId="0" fontId="6" fillId="7" borderId="2" xfId="0" applyFont="1" applyFill="1" applyBorder="1" applyAlignment="1">
      <alignment horizontal="left" wrapText="1"/>
    </xf>
    <xf numFmtId="0" fontId="6" fillId="7" borderId="3" xfId="0" applyFont="1" applyFill="1" applyBorder="1" applyAlignment="1">
      <alignment horizontal="left" wrapText="1"/>
    </xf>
    <xf numFmtId="0" fontId="6" fillId="7" borderId="4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10" borderId="2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6" fillId="10" borderId="4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108"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190500</xdr:rowOff>
    </xdr:from>
    <xdr:to>
      <xdr:col>3</xdr:col>
      <xdr:colOff>0</xdr:colOff>
      <xdr:row>27</xdr:row>
      <xdr:rowOff>18297</xdr:rowOff>
    </xdr:to>
    <xdr:cxnSp macro="">
      <xdr:nvCxnSpPr>
        <xdr:cNvPr id="4" name="Straight Arrow Connector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543050" y="6267450"/>
          <a:ext cx="0" cy="42787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0</xdr:colOff>
      <xdr:row>27</xdr:row>
      <xdr:rowOff>27822</xdr:rowOff>
    </xdr:to>
    <xdr:cxnSp macro="">
      <xdr:nvCxnSpPr>
        <xdr:cNvPr id="5" name="Straight Arrow Connector 2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057775" y="6276975"/>
          <a:ext cx="0" cy="42787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419100</xdr:colOff>
      <xdr:row>29</xdr:row>
      <xdr:rowOff>180975</xdr:rowOff>
    </xdr:from>
    <xdr:to>
      <xdr:col>14</xdr:col>
      <xdr:colOff>19050</xdr:colOff>
      <xdr:row>29</xdr:row>
      <xdr:rowOff>180975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5D853973-850C-C30A-BAC4-FA70F7963966}"/>
            </a:ext>
            <a:ext uri="{147F2762-F138-4A5C-976F-8EAC2B608ADB}">
              <a16:predDERef xmlns:a16="http://schemas.microsoft.com/office/drawing/2014/main" pred="{00000000-0008-0000-0000-000005000000}"/>
            </a:ext>
          </a:extLst>
        </xdr:cNvPr>
        <xdr:cNvCxnSpPr>
          <a:cxnSpLocks/>
        </xdr:cNvCxnSpPr>
      </xdr:nvCxnSpPr>
      <xdr:spPr>
        <a:xfrm>
          <a:off x="5476875" y="7258050"/>
          <a:ext cx="3143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8"/>
  <sheetViews>
    <sheetView tabSelected="1" topLeftCell="A11" zoomScaleNormal="100" workbookViewId="0">
      <selection activeCell="T36" sqref="T36"/>
    </sheetView>
  </sheetViews>
  <sheetFormatPr defaultColWidth="0" defaultRowHeight="15"/>
  <cols>
    <col min="1" max="1" width="10.85546875" bestFit="1" customWidth="1"/>
    <col min="2" max="2" width="3.7109375" customWidth="1"/>
    <col min="3" max="3" width="8.5703125" customWidth="1"/>
    <col min="4" max="4" width="6.5703125" customWidth="1"/>
    <col min="5" max="5" width="2.42578125" customWidth="1"/>
    <col min="6" max="6" width="8.5703125" customWidth="1"/>
    <col min="7" max="7" width="6.5703125" customWidth="1"/>
    <col min="8" max="8" width="2.42578125" customWidth="1"/>
    <col min="9" max="9" width="8.5703125" customWidth="1"/>
    <col min="10" max="10" width="6.5703125" customWidth="1"/>
    <col min="11" max="11" width="2.42578125" customWidth="1"/>
    <col min="12" max="12" width="8.5703125" customWidth="1"/>
    <col min="13" max="13" width="6.5703125" customWidth="1"/>
    <col min="14" max="14" width="4.140625" customWidth="1"/>
    <col min="15" max="15" width="8.5703125" customWidth="1"/>
    <col min="16" max="16" width="6.5703125" customWidth="1"/>
    <col min="17" max="17" width="2.42578125" customWidth="1"/>
    <col min="18" max="18" width="8.5703125" customWidth="1"/>
    <col min="19" max="19" width="6.5703125" customWidth="1"/>
    <col min="20" max="20" width="4.85546875" customWidth="1"/>
    <col min="21" max="21" width="9" bestFit="1" customWidth="1"/>
    <col min="22" max="22" width="6.85546875" customWidth="1"/>
    <col min="23" max="23" width="5.5703125" customWidth="1"/>
    <col min="24" max="24" width="39.42578125" customWidth="1"/>
    <col min="25" max="25" width="5.42578125" bestFit="1" customWidth="1"/>
    <col min="26" max="26" width="7.5703125" bestFit="1" customWidth="1"/>
    <col min="27" max="27" width="2.42578125" customWidth="1"/>
    <col min="28" max="28" width="36.42578125" bestFit="1" customWidth="1"/>
    <col min="29" max="29" width="8.85546875" bestFit="1" customWidth="1"/>
    <col min="30" max="30" width="2.42578125" customWidth="1"/>
    <col min="31" max="31" width="20" bestFit="1" customWidth="1"/>
    <col min="32" max="32" width="5.7109375" bestFit="1" customWidth="1"/>
    <col min="33" max="35" width="2.42578125" customWidth="1"/>
    <col min="36" max="36" width="9.140625" bestFit="1" customWidth="1"/>
    <col min="37" max="37" width="10.85546875" customWidth="1"/>
    <col min="38" max="38" width="4.85546875" customWidth="1"/>
    <col min="39" max="39" width="35.28515625" customWidth="1"/>
    <col min="40" max="40" width="8.7109375" customWidth="1"/>
    <col min="41" max="41" width="18" customWidth="1"/>
  </cols>
  <sheetData>
    <row r="1" spans="1:44" ht="21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4" ht="38.25" customHeight="1">
      <c r="A2" s="43" t="s">
        <v>0</v>
      </c>
      <c r="B2" s="69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2" t="s">
        <v>1</v>
      </c>
      <c r="V2" s="42" t="s">
        <v>2</v>
      </c>
      <c r="W2" s="5"/>
      <c r="X2" s="94" t="s">
        <v>3</v>
      </c>
      <c r="Y2" s="95"/>
      <c r="Z2" s="95"/>
      <c r="AA2" s="95"/>
      <c r="AB2" s="95"/>
      <c r="AC2" s="96"/>
      <c r="AD2" s="7"/>
      <c r="AE2" s="7"/>
      <c r="AF2" s="7"/>
      <c r="AG2" s="2"/>
      <c r="AH2" s="2"/>
      <c r="AI2" s="2"/>
      <c r="AL2" s="3"/>
      <c r="AM2" s="3"/>
      <c r="AN2" s="3"/>
      <c r="AO2" s="3"/>
    </row>
    <row r="3" spans="1:44" ht="15.75" customHeight="1">
      <c r="A3" s="68"/>
      <c r="B3" s="6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AA3" s="8"/>
      <c r="AD3" s="8"/>
      <c r="AE3" s="8"/>
      <c r="AF3" s="8"/>
      <c r="AG3" s="3"/>
      <c r="AH3" s="3"/>
      <c r="AI3" s="3"/>
      <c r="AL3" s="3"/>
      <c r="AM3" s="3"/>
      <c r="AN3" s="3"/>
      <c r="AO3" s="3"/>
    </row>
    <row r="4" spans="1:44" ht="15.75" customHeight="1">
      <c r="A4" s="6"/>
      <c r="B4" s="6"/>
      <c r="C4" s="20" t="s">
        <v>4</v>
      </c>
      <c r="D4" s="20" t="s">
        <v>5</v>
      </c>
      <c r="E4" s="6"/>
      <c r="F4" s="20" t="s">
        <v>4</v>
      </c>
      <c r="G4" s="20" t="s">
        <v>5</v>
      </c>
      <c r="H4" s="6"/>
      <c r="I4" s="20" t="s">
        <v>4</v>
      </c>
      <c r="J4" s="20" t="s">
        <v>5</v>
      </c>
      <c r="K4" s="6"/>
      <c r="L4" s="20" t="s">
        <v>4</v>
      </c>
      <c r="M4" s="20" t="s">
        <v>5</v>
      </c>
      <c r="N4" s="6"/>
      <c r="O4" s="20" t="s">
        <v>4</v>
      </c>
      <c r="P4" s="20" t="s">
        <v>5</v>
      </c>
      <c r="Q4" s="6"/>
      <c r="R4" s="20" t="s">
        <v>4</v>
      </c>
      <c r="S4" s="20" t="s">
        <v>5</v>
      </c>
      <c r="T4" s="6"/>
      <c r="U4" s="6"/>
      <c r="V4" s="6"/>
      <c r="W4" s="6"/>
      <c r="AA4" s="6"/>
      <c r="AD4" s="6"/>
    </row>
    <row r="5" spans="1:44" ht="16.5" customHeight="1">
      <c r="A5" s="6"/>
      <c r="B5" s="6"/>
      <c r="C5" s="20">
        <f>+'Malla de Trabajo'!C5</f>
        <v>3</v>
      </c>
      <c r="D5" s="20">
        <f>+'Malla de Trabajo'!D5</f>
        <v>144</v>
      </c>
      <c r="E5" s="6"/>
      <c r="F5" s="20">
        <f>+'Malla de Trabajo'!I5</f>
        <v>3</v>
      </c>
      <c r="G5" s="20">
        <f>+'Malla de Trabajo'!J5</f>
        <v>144</v>
      </c>
      <c r="H5" s="6"/>
      <c r="I5" s="20">
        <f>+'Malla de Trabajo'!O5</f>
        <v>3</v>
      </c>
      <c r="J5" s="20">
        <f>+'Malla de Trabajo'!P5</f>
        <v>144</v>
      </c>
      <c r="K5" s="6"/>
      <c r="L5" s="20">
        <f>+'Malla de Trabajo'!U5</f>
        <v>0</v>
      </c>
      <c r="M5" s="20">
        <f>+'Malla de Trabajo'!V5</f>
        <v>0</v>
      </c>
      <c r="N5" s="6"/>
      <c r="O5" s="20">
        <f>+'Malla de Trabajo'!AA5</f>
        <v>2</v>
      </c>
      <c r="P5" s="20">
        <f>+'Malla de Trabajo'!AB5</f>
        <v>96</v>
      </c>
      <c r="Q5" s="6"/>
      <c r="R5" s="20">
        <f>+'Malla de Trabajo'!AG5</f>
        <v>1</v>
      </c>
      <c r="S5" s="20">
        <f>+'Malla de Trabajo'!AH5</f>
        <v>48</v>
      </c>
      <c r="T5" s="6"/>
      <c r="W5" s="11"/>
      <c r="AA5" s="6"/>
      <c r="AD5" s="6"/>
    </row>
    <row r="6" spans="1:44" ht="31.5" customHeight="1">
      <c r="A6" s="43">
        <v>1</v>
      </c>
      <c r="B6" s="6"/>
      <c r="C6" s="90" t="str">
        <f>+'Malla de Trabajo'!C10</f>
        <v>Física</v>
      </c>
      <c r="D6" s="90"/>
      <c r="E6" s="70"/>
      <c r="F6" s="90" t="str">
        <f>+'Malla de Trabajo'!I10</f>
        <v>Cálculo Diferencial e Integral</v>
      </c>
      <c r="G6" s="90"/>
      <c r="H6" s="70"/>
      <c r="I6" s="90" t="str">
        <f>+'Malla de Trabajo'!O10</f>
        <v>Estadística y Probabilidad Básica</v>
      </c>
      <c r="J6" s="90"/>
      <c r="K6" s="70"/>
      <c r="L6" s="90">
        <f>+'Malla de Trabajo'!U10</f>
        <v>0</v>
      </c>
      <c r="M6" s="90"/>
      <c r="N6" s="70"/>
      <c r="O6" s="90" t="str">
        <f>+'Malla de Trabajo'!AA10</f>
        <v>Introducción a las TIC</v>
      </c>
      <c r="P6" s="90"/>
      <c r="Q6" s="70"/>
      <c r="R6" s="90" t="str">
        <f>+'Malla de Trabajo'!AG10</f>
        <v>Comunicación Oral y Escrita</v>
      </c>
      <c r="S6" s="90"/>
      <c r="T6" s="6"/>
      <c r="U6" s="41">
        <f>+'Malla de Trabajo'!BA5</f>
        <v>12</v>
      </c>
      <c r="V6" s="41">
        <f>+'Malla de Trabajo'!BB5</f>
        <v>576</v>
      </c>
      <c r="W6" s="11"/>
      <c r="X6" s="71" t="s">
        <v>6</v>
      </c>
      <c r="Y6" s="71" t="s">
        <v>7</v>
      </c>
      <c r="Z6" s="71" t="s">
        <v>8</v>
      </c>
      <c r="AA6" s="6"/>
      <c r="AB6" s="78" t="s">
        <v>9</v>
      </c>
      <c r="AC6" s="77" t="s">
        <v>10</v>
      </c>
      <c r="AD6" s="6"/>
      <c r="AM6" s="4"/>
      <c r="AN6" s="2"/>
    </row>
    <row r="7" spans="1:44" ht="24.75" customHeight="1">
      <c r="A7" s="9"/>
      <c r="B7" s="6"/>
      <c r="C7" s="92" t="str">
        <f>+'Malla de Trabajo'!C11</f>
        <v>FISD113</v>
      </c>
      <c r="D7" s="92"/>
      <c r="E7" s="6"/>
      <c r="F7" s="92" t="str">
        <f>+'Malla de Trabajo'!I11</f>
        <v>MATD143</v>
      </c>
      <c r="G7" s="92"/>
      <c r="H7" s="6"/>
      <c r="I7" s="92" t="str">
        <f>+'Malla de Trabajo'!O11</f>
        <v>MATD153</v>
      </c>
      <c r="J7" s="92"/>
      <c r="K7" s="6"/>
      <c r="L7" s="92">
        <f>+'Malla de Trabajo'!U11</f>
        <v>0</v>
      </c>
      <c r="M7" s="92"/>
      <c r="N7" s="6"/>
      <c r="O7" s="92" t="str">
        <f>+'Malla de Trabajo'!AA11</f>
        <v>ICOD142</v>
      </c>
      <c r="P7" s="92"/>
      <c r="Q7" s="6"/>
      <c r="R7" s="92" t="str">
        <f>+'Malla de Trabajo'!AG11</f>
        <v>CSHD111</v>
      </c>
      <c r="S7" s="92"/>
      <c r="T7" s="6"/>
      <c r="U7" s="11"/>
      <c r="V7" s="11"/>
      <c r="W7" s="11"/>
      <c r="X7" s="52" t="s">
        <v>11</v>
      </c>
      <c r="Y7" s="53">
        <f>'Malla de Trabajo'!BT5</f>
        <v>336</v>
      </c>
      <c r="Z7" s="80">
        <f>'Malla de Trabajo'!BV5</f>
        <v>6</v>
      </c>
      <c r="AA7" s="6"/>
      <c r="AB7" s="76" t="s">
        <v>12</v>
      </c>
      <c r="AC7" s="49" t="str">
        <f>'Malla de Trabajo'!AN11</f>
        <v>IEXD100</v>
      </c>
      <c r="AD7" s="6"/>
    </row>
    <row r="8" spans="1:4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1"/>
      <c r="V8" s="11"/>
      <c r="W8" s="11"/>
      <c r="X8" s="54" t="s">
        <v>13</v>
      </c>
      <c r="Y8" s="55">
        <f>'Malla de Trabajo'!BT6+'Malla de Trabajo'!BT7</f>
        <v>80</v>
      </c>
      <c r="Z8" s="81">
        <f>'Malla de Trabajo'!BV6+'Malla de Trabajo'!BV7</f>
        <v>1.6666666666666667</v>
      </c>
      <c r="AA8" s="6"/>
      <c r="AB8" s="76" t="str">
        <f>'Malla de Trabajo'!AT10</f>
        <v>Deportes</v>
      </c>
      <c r="AC8" s="49" t="str">
        <f>'Malla de Trabajo'!AT11</f>
        <v>DEPD110</v>
      </c>
      <c r="AD8" s="6"/>
    </row>
    <row r="9" spans="1:44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1"/>
      <c r="V9" s="11"/>
      <c r="W9" s="11"/>
      <c r="X9" s="58" t="s">
        <v>14</v>
      </c>
      <c r="Y9" s="56">
        <f>'Malla de Trabajo'!BT8</f>
        <v>688</v>
      </c>
      <c r="Z9" s="82">
        <f>'Malla de Trabajo'!BV8</f>
        <v>10.333333333333334</v>
      </c>
      <c r="AA9" s="6"/>
      <c r="AB9" s="76" t="str">
        <f>'Malla de Trabajo'!AT19</f>
        <v>Clubes</v>
      </c>
      <c r="AC9" s="49" t="str">
        <f>'Malla de Trabajo'!AT20</f>
        <v>SOCD210</v>
      </c>
      <c r="AD9" s="6"/>
      <c r="AQ9" s="1"/>
    </row>
    <row r="10" spans="1:44" ht="15" customHeight="1">
      <c r="A10" s="6"/>
      <c r="B10" s="6"/>
      <c r="C10" s="20" t="s">
        <v>4</v>
      </c>
      <c r="D10" s="20" t="s">
        <v>5</v>
      </c>
      <c r="E10" s="6"/>
      <c r="F10" s="20" t="s">
        <v>4</v>
      </c>
      <c r="G10" s="20" t="s">
        <v>5</v>
      </c>
      <c r="H10" s="6"/>
      <c r="I10" s="20" t="s">
        <v>4</v>
      </c>
      <c r="J10" s="20" t="s">
        <v>5</v>
      </c>
      <c r="K10" s="6"/>
      <c r="L10" s="20" t="s">
        <v>4</v>
      </c>
      <c r="M10" s="20" t="s">
        <v>5</v>
      </c>
      <c r="N10" s="6"/>
      <c r="O10" s="20" t="s">
        <v>4</v>
      </c>
      <c r="P10" s="20" t="s">
        <v>5</v>
      </c>
      <c r="Q10" s="6"/>
      <c r="R10" s="20" t="s">
        <v>4</v>
      </c>
      <c r="S10" s="20" t="s">
        <v>5</v>
      </c>
      <c r="T10" s="6"/>
      <c r="U10" s="11"/>
      <c r="V10" s="11"/>
      <c r="W10" s="11"/>
      <c r="X10" s="18" t="s">
        <v>15</v>
      </c>
      <c r="Y10" s="19">
        <f>SUM(Y7:Y9)</f>
        <v>1104</v>
      </c>
      <c r="Z10" s="19">
        <f>SUM(Z7:Z9)</f>
        <v>18</v>
      </c>
      <c r="AA10" s="6"/>
      <c r="AB10" s="76" t="str">
        <f>'Malla de Trabajo'!AN28</f>
        <v>Ética Profesional y Social</v>
      </c>
      <c r="AC10" s="49" t="str">
        <f>'Malla de Trabajo'!AN29</f>
        <v>CSHD600</v>
      </c>
      <c r="AD10" s="6"/>
      <c r="AG10" s="6"/>
      <c r="AH10" s="6"/>
      <c r="AI10" s="6"/>
      <c r="AJ10" s="6"/>
    </row>
    <row r="11" spans="1:44" ht="15" customHeight="1">
      <c r="A11" s="6"/>
      <c r="B11" s="6"/>
      <c r="C11" s="20">
        <f>+'Malla de Trabajo'!C14</f>
        <v>0</v>
      </c>
      <c r="D11" s="20">
        <f>+'Malla de Trabajo'!D14</f>
        <v>0</v>
      </c>
      <c r="E11" s="6"/>
      <c r="F11" s="20">
        <f>+'Malla de Trabajo'!I14</f>
        <v>0</v>
      </c>
      <c r="G11" s="20">
        <f>+'Malla de Trabajo'!J14</f>
        <v>0</v>
      </c>
      <c r="H11" s="6"/>
      <c r="I11" s="20">
        <f>+'Malla de Trabajo'!O14</f>
        <v>0</v>
      </c>
      <c r="J11" s="20">
        <f>+'Malla de Trabajo'!P14</f>
        <v>0</v>
      </c>
      <c r="K11" s="6"/>
      <c r="L11" s="20">
        <f>+'Malla de Trabajo'!U14</f>
        <v>0</v>
      </c>
      <c r="M11" s="20">
        <f>+'Malla de Trabajo'!V14</f>
        <v>0</v>
      </c>
      <c r="N11" s="6"/>
      <c r="O11" s="20">
        <f>+'Malla de Trabajo'!AA14</f>
        <v>1</v>
      </c>
      <c r="P11" s="20">
        <f>+'Malla de Trabajo'!AB14</f>
        <v>48</v>
      </c>
      <c r="Q11" s="6"/>
      <c r="R11" s="20">
        <f>+'Malla de Trabajo'!AG14</f>
        <v>3</v>
      </c>
      <c r="S11" s="20">
        <f>+'Malla de Trabajo'!AH14</f>
        <v>144</v>
      </c>
      <c r="T11" s="6"/>
      <c r="W11" s="11"/>
      <c r="AA11" s="6"/>
      <c r="AB11" s="76" t="str">
        <f>'Malla de Trabajo'!AN37</f>
        <v>Emprendimiento</v>
      </c>
      <c r="AC11" s="49" t="str">
        <f>'Malla de Trabajo'!AN38</f>
        <v>ADMD700</v>
      </c>
      <c r="AD11" s="6"/>
      <c r="AG11" s="6"/>
      <c r="AH11" s="6"/>
      <c r="AI11" s="6"/>
      <c r="AJ11" s="6"/>
      <c r="AQ11" s="2"/>
      <c r="AR11" s="2"/>
    </row>
    <row r="12" spans="1:44" ht="32.25" customHeight="1">
      <c r="A12" s="43">
        <v>2</v>
      </c>
      <c r="B12" s="6"/>
      <c r="C12" s="90">
        <f>+'Malla de Trabajo'!C19</f>
        <v>0</v>
      </c>
      <c r="D12" s="90"/>
      <c r="E12" s="70"/>
      <c r="F12" s="90">
        <f>+'Malla de Trabajo'!I19</f>
        <v>0</v>
      </c>
      <c r="G12" s="90"/>
      <c r="H12" s="70"/>
      <c r="I12" s="90">
        <f>+'Malla de Trabajo'!O19</f>
        <v>0</v>
      </c>
      <c r="J12" s="90"/>
      <c r="K12" s="70"/>
      <c r="L12" s="90">
        <f>+'Malla de Trabajo'!U19</f>
        <v>0</v>
      </c>
      <c r="M12" s="90"/>
      <c r="N12" s="70"/>
      <c r="O12" s="90" t="str">
        <f>+'Malla de Trabajo'!AA19</f>
        <v>Ecología y Ambiente</v>
      </c>
      <c r="P12" s="90"/>
      <c r="Q12" s="70"/>
      <c r="R12" s="90" t="str">
        <f>+'Malla de Trabajo'!AG19</f>
        <v>Administración Financiera</v>
      </c>
      <c r="S12" s="90"/>
      <c r="T12" s="6"/>
      <c r="U12" s="41">
        <f>+'Malla de Trabajo'!BA14</f>
        <v>4</v>
      </c>
      <c r="V12" s="41">
        <f>+'Malla de Trabajo'!BB14</f>
        <v>192</v>
      </c>
      <c r="W12" s="11"/>
      <c r="X12" s="71" t="s">
        <v>16</v>
      </c>
      <c r="Y12" s="71" t="s">
        <v>7</v>
      </c>
      <c r="Z12" s="71" t="s">
        <v>8</v>
      </c>
      <c r="AA12" s="6"/>
      <c r="AD12" s="6"/>
      <c r="AG12" s="6"/>
      <c r="AH12" s="6"/>
      <c r="AI12" s="6"/>
      <c r="AJ12" s="6"/>
      <c r="AQ12" s="2"/>
      <c r="AR12" s="2"/>
    </row>
    <row r="13" spans="1:44" ht="15.75" customHeight="1">
      <c r="A13" s="10"/>
      <c r="B13" s="6"/>
      <c r="C13" s="89">
        <f>+'Malla de Trabajo'!C20</f>
        <v>0</v>
      </c>
      <c r="D13" s="89"/>
      <c r="E13" s="6"/>
      <c r="F13" s="89">
        <f>+'Malla de Trabajo'!I20</f>
        <v>0</v>
      </c>
      <c r="G13" s="89"/>
      <c r="H13" s="6"/>
      <c r="I13" s="89">
        <f>+'Malla de Trabajo'!O20</f>
        <v>0</v>
      </c>
      <c r="J13" s="89"/>
      <c r="K13" s="6"/>
      <c r="L13" s="89">
        <f>+'Malla de Trabajo'!U20</f>
        <v>0</v>
      </c>
      <c r="M13" s="89"/>
      <c r="N13" s="6"/>
      <c r="O13" s="89" t="str">
        <f>+'Malla de Trabajo'!AA20</f>
        <v>AMBD261</v>
      </c>
      <c r="P13" s="89"/>
      <c r="Q13" s="6"/>
      <c r="R13" s="89" t="str">
        <f>+'Malla de Trabajo'!AG20</f>
        <v>ADMD163</v>
      </c>
      <c r="S13" s="89"/>
      <c r="T13" s="6"/>
      <c r="U13" s="6"/>
      <c r="V13" s="6"/>
      <c r="W13" s="6"/>
      <c r="X13" s="50" t="s">
        <v>17</v>
      </c>
      <c r="Y13" s="50">
        <f>+G29</f>
        <v>240</v>
      </c>
      <c r="Z13" s="50">
        <f>Y13/48</f>
        <v>5</v>
      </c>
      <c r="AA13" s="6"/>
      <c r="AB13" s="71" t="s">
        <v>18</v>
      </c>
      <c r="AC13" s="51" t="s">
        <v>7</v>
      </c>
      <c r="AD13" s="6"/>
      <c r="AG13" s="6"/>
      <c r="AH13" s="6"/>
      <c r="AI13" s="6"/>
      <c r="AJ13" s="6"/>
    </row>
    <row r="14" spans="1:44" ht="15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50" t="s">
        <v>19</v>
      </c>
      <c r="Y14" s="17">
        <f>+J29</f>
        <v>96</v>
      </c>
      <c r="Z14" s="17">
        <f>Y14/48</f>
        <v>2</v>
      </c>
      <c r="AA14" s="6"/>
      <c r="AB14" s="61" t="s">
        <v>20</v>
      </c>
      <c r="AC14" s="63"/>
      <c r="AD14" s="6"/>
      <c r="AG14" s="6"/>
      <c r="AH14" s="6"/>
      <c r="AI14" s="6"/>
      <c r="AJ14" s="6"/>
    </row>
    <row r="15" spans="1:44" ht="15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18" t="s">
        <v>15</v>
      </c>
      <c r="Y15" s="18">
        <f>SUM(Y13:Y14)</f>
        <v>336</v>
      </c>
      <c r="Z15" s="18">
        <f>SUM(Z13:Z14)</f>
        <v>7</v>
      </c>
      <c r="AA15" s="6"/>
      <c r="AB15" s="49" t="s">
        <v>21</v>
      </c>
      <c r="AC15" s="49"/>
      <c r="AD15" s="6"/>
      <c r="AG15" s="6"/>
      <c r="AH15" s="6"/>
      <c r="AI15" s="6"/>
      <c r="AJ15" s="6"/>
    </row>
    <row r="16" spans="1:44" ht="15.75" customHeight="1">
      <c r="A16" s="6"/>
      <c r="B16" s="6"/>
      <c r="C16" s="20" t="s">
        <v>4</v>
      </c>
      <c r="D16" s="20" t="s">
        <v>5</v>
      </c>
      <c r="E16" s="6"/>
      <c r="F16" s="20" t="s">
        <v>4</v>
      </c>
      <c r="G16" s="20" t="s">
        <v>5</v>
      </c>
      <c r="H16" s="6"/>
      <c r="I16" s="20" t="s">
        <v>4</v>
      </c>
      <c r="J16" s="20" t="s">
        <v>5</v>
      </c>
      <c r="K16" s="6"/>
      <c r="L16" s="20" t="s">
        <v>4</v>
      </c>
      <c r="M16" s="20" t="s">
        <v>5</v>
      </c>
      <c r="N16" s="6"/>
      <c r="O16" s="20" t="s">
        <v>4</v>
      </c>
      <c r="P16" s="20" t="s">
        <v>5</v>
      </c>
      <c r="Q16" s="6"/>
      <c r="R16" s="20" t="s">
        <v>4</v>
      </c>
      <c r="S16" s="20" t="s">
        <v>5</v>
      </c>
      <c r="T16" s="6"/>
      <c r="U16" s="6"/>
      <c r="V16" s="6"/>
      <c r="W16" s="6"/>
      <c r="AA16" s="6"/>
      <c r="AB16" s="49" t="s">
        <v>22</v>
      </c>
      <c r="AC16" s="49"/>
      <c r="AD16" s="6"/>
      <c r="AG16" s="6"/>
      <c r="AH16" s="6"/>
      <c r="AI16" s="6"/>
      <c r="AJ16" s="6"/>
    </row>
    <row r="17" spans="1:36" ht="15.75" customHeight="1">
      <c r="A17" s="6"/>
      <c r="B17" s="6"/>
      <c r="C17" s="20">
        <f>+'Malla de Trabajo'!C23</f>
        <v>0</v>
      </c>
      <c r="D17" s="20">
        <f>+'Malla de Trabajo'!D23</f>
        <v>0</v>
      </c>
      <c r="E17" s="6"/>
      <c r="F17" s="20">
        <f>+'Malla de Trabajo'!I23</f>
        <v>0</v>
      </c>
      <c r="G17" s="20">
        <f>+'Malla de Trabajo'!J23</f>
        <v>0</v>
      </c>
      <c r="H17" s="6"/>
      <c r="I17" s="20">
        <f>+'Malla de Trabajo'!O23</f>
        <v>0</v>
      </c>
      <c r="J17" s="20">
        <f>+'Malla de Trabajo'!P23</f>
        <v>0</v>
      </c>
      <c r="K17" s="6"/>
      <c r="L17" s="20">
        <f>+'Malla de Trabajo'!U23</f>
        <v>0</v>
      </c>
      <c r="M17" s="20">
        <f>+'Malla de Trabajo'!V23</f>
        <v>0</v>
      </c>
      <c r="N17" s="6"/>
      <c r="O17" s="20">
        <f>+'Malla de Trabajo'!AA23</f>
        <v>0</v>
      </c>
      <c r="P17" s="20">
        <f>+'Malla de Trabajo'!AB23</f>
        <v>0</v>
      </c>
      <c r="Q17" s="6"/>
      <c r="R17" s="20">
        <f>+'Malla de Trabajo'!AG23</f>
        <v>0</v>
      </c>
      <c r="S17" s="20">
        <f>+'Malla de Trabajo'!AH23</f>
        <v>0</v>
      </c>
      <c r="T17" s="6"/>
      <c r="U17" s="6"/>
      <c r="V17" s="6"/>
      <c r="W17" s="6"/>
      <c r="X17" s="71" t="s">
        <v>23</v>
      </c>
      <c r="Y17" s="71" t="s">
        <v>7</v>
      </c>
      <c r="Z17" s="71" t="s">
        <v>8</v>
      </c>
      <c r="AA17" s="6"/>
      <c r="AB17" s="48" t="s">
        <v>24</v>
      </c>
      <c r="AC17" s="47">
        <f>SUM(AC15,AC16)</f>
        <v>0</v>
      </c>
      <c r="AD17" s="6"/>
      <c r="AG17" s="6"/>
      <c r="AH17" s="6"/>
      <c r="AI17" s="6"/>
      <c r="AJ17" s="6"/>
    </row>
    <row r="18" spans="1:36" ht="32.25" customHeight="1">
      <c r="A18" s="43">
        <v>3</v>
      </c>
      <c r="B18" s="6"/>
      <c r="C18" s="90">
        <f>+'Malla de Trabajo'!C28</f>
        <v>0</v>
      </c>
      <c r="D18" s="90"/>
      <c r="E18" s="70"/>
      <c r="F18" s="90">
        <f>+'Malla de Trabajo'!I28</f>
        <v>0</v>
      </c>
      <c r="G18" s="90"/>
      <c r="H18" s="70"/>
      <c r="I18" s="90">
        <f>+'Malla de Trabajo'!O28</f>
        <v>0</v>
      </c>
      <c r="J18" s="90"/>
      <c r="K18" s="70"/>
      <c r="L18" s="90">
        <f>+'Malla de Trabajo'!U28</f>
        <v>0</v>
      </c>
      <c r="M18" s="90"/>
      <c r="N18" s="70"/>
      <c r="O18" s="90">
        <f>+'Malla de Trabajo'!AA28</f>
        <v>0</v>
      </c>
      <c r="P18" s="90"/>
      <c r="Q18" s="70"/>
      <c r="R18" s="90">
        <f>+'Malla de Trabajo'!AG28</f>
        <v>0</v>
      </c>
      <c r="S18" s="90"/>
      <c r="T18" s="6"/>
      <c r="U18" s="41">
        <f>+'Malla de Trabajo'!BA23</f>
        <v>0</v>
      </c>
      <c r="V18" s="41">
        <f>+'Malla de Trabajo'!BB23</f>
        <v>0</v>
      </c>
      <c r="W18" s="6"/>
      <c r="X18" s="16" t="s">
        <v>25</v>
      </c>
      <c r="Y18" s="49">
        <f>+P29</f>
        <v>240</v>
      </c>
      <c r="Z18" s="49">
        <f>Y18/48</f>
        <v>5</v>
      </c>
      <c r="AA18" s="6"/>
      <c r="AB18" s="61" t="s">
        <v>26</v>
      </c>
      <c r="AC18" s="62"/>
      <c r="AD18" s="6"/>
      <c r="AG18" s="6"/>
      <c r="AH18" s="6"/>
      <c r="AI18" s="6"/>
      <c r="AJ18" s="6"/>
    </row>
    <row r="19" spans="1:36" ht="15.75" customHeight="1">
      <c r="A19" s="6"/>
      <c r="B19" s="6"/>
      <c r="C19" s="89">
        <f>+'Malla de Trabajo'!C29</f>
        <v>0</v>
      </c>
      <c r="D19" s="89"/>
      <c r="E19" s="6"/>
      <c r="F19" s="89">
        <f>+'Malla de Trabajo'!I29</f>
        <v>0</v>
      </c>
      <c r="G19" s="89"/>
      <c r="H19" s="6"/>
      <c r="I19" s="89">
        <f>+'Malla de Trabajo'!O29</f>
        <v>0</v>
      </c>
      <c r="J19" s="89"/>
      <c r="K19" s="6"/>
      <c r="L19" s="89">
        <f>+'Malla de Trabajo'!U29</f>
        <v>0</v>
      </c>
      <c r="M19" s="89"/>
      <c r="N19" s="6"/>
      <c r="O19" s="89">
        <f>+'Malla de Trabajo'!AA29</f>
        <v>0</v>
      </c>
      <c r="P19" s="89"/>
      <c r="Q19" s="6"/>
      <c r="R19" s="89">
        <f>+'Malla de Trabajo'!AG29</f>
        <v>0</v>
      </c>
      <c r="S19" s="89"/>
      <c r="T19" s="6"/>
      <c r="U19" s="6"/>
      <c r="V19" s="6"/>
      <c r="W19" s="6"/>
      <c r="X19" s="47" t="s">
        <v>15</v>
      </c>
      <c r="Y19" s="47">
        <f>SUM(Y18)</f>
        <v>240</v>
      </c>
      <c r="Z19" s="47">
        <f>SUM(Z18)</f>
        <v>5</v>
      </c>
      <c r="AA19" s="6"/>
      <c r="AB19" s="49" t="s">
        <v>21</v>
      </c>
      <c r="AC19" s="49"/>
      <c r="AD19" s="6"/>
      <c r="AG19" s="6"/>
      <c r="AH19" s="6"/>
      <c r="AI19" s="6"/>
      <c r="AJ19" s="6"/>
    </row>
    <row r="20" spans="1:36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AA20" s="6"/>
      <c r="AB20" s="49" t="s">
        <v>22</v>
      </c>
      <c r="AC20" s="49"/>
      <c r="AD20" s="6"/>
      <c r="AG20" s="6"/>
      <c r="AH20" s="6"/>
      <c r="AI20" s="6"/>
      <c r="AJ20" s="6"/>
    </row>
    <row r="21" spans="1:36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73" t="s">
        <v>27</v>
      </c>
      <c r="Y21" s="57">
        <f>Y10+Y15+Y19</f>
        <v>1680</v>
      </c>
      <c r="Z21" s="57">
        <f>Z10+Z15+Z19</f>
        <v>30</v>
      </c>
      <c r="AA21" s="6"/>
      <c r="AB21" s="48" t="s">
        <v>28</v>
      </c>
      <c r="AC21" s="47">
        <f>SUM(AC19,AC20)</f>
        <v>0</v>
      </c>
      <c r="AD21" s="6"/>
      <c r="AG21" s="6"/>
      <c r="AH21" s="6"/>
      <c r="AI21" s="6"/>
      <c r="AJ21" s="6"/>
    </row>
    <row r="22" spans="1:36" ht="15.75" customHeight="1">
      <c r="A22" s="6"/>
      <c r="B22" s="6"/>
      <c r="C22" s="20" t="s">
        <v>4</v>
      </c>
      <c r="D22" s="20" t="s">
        <v>5</v>
      </c>
      <c r="E22" s="6"/>
      <c r="F22" s="20" t="s">
        <v>4</v>
      </c>
      <c r="G22" s="20" t="s">
        <v>5</v>
      </c>
      <c r="H22" s="6"/>
      <c r="I22" s="20" t="s">
        <v>4</v>
      </c>
      <c r="J22" s="20" t="s">
        <v>5</v>
      </c>
      <c r="K22" s="6"/>
      <c r="L22" s="20" t="s">
        <v>4</v>
      </c>
      <c r="M22" s="20" t="s">
        <v>5</v>
      </c>
      <c r="N22" s="6"/>
      <c r="O22" s="20" t="s">
        <v>4</v>
      </c>
      <c r="P22" s="20" t="s">
        <v>5</v>
      </c>
      <c r="Q22" s="6"/>
      <c r="R22" s="20" t="s">
        <v>4</v>
      </c>
      <c r="S22" s="20" t="s">
        <v>5</v>
      </c>
      <c r="T22" s="6"/>
      <c r="U22" s="6"/>
      <c r="V22" s="6"/>
      <c r="W22" s="6"/>
      <c r="AA22" s="6"/>
      <c r="AB22" s="61" t="s">
        <v>29</v>
      </c>
      <c r="AC22" s="63"/>
      <c r="AD22" s="6"/>
      <c r="AG22" s="6"/>
      <c r="AH22" s="6"/>
      <c r="AI22" s="6"/>
      <c r="AJ22" s="6"/>
    </row>
    <row r="23" spans="1:36" ht="15.75" customHeight="1">
      <c r="A23" s="6"/>
      <c r="B23" s="6"/>
      <c r="C23" s="20">
        <f>+'Malla de Trabajo'!C32</f>
        <v>0</v>
      </c>
      <c r="D23" s="20">
        <f>+'Malla de Trabajo'!D32</f>
        <v>0</v>
      </c>
      <c r="E23" s="6"/>
      <c r="F23" s="20">
        <f>+'Malla de Trabajo'!I32</f>
        <v>0</v>
      </c>
      <c r="G23" s="20">
        <f>+'Malla de Trabajo'!J32</f>
        <v>0</v>
      </c>
      <c r="H23" s="6"/>
      <c r="I23" s="20">
        <f>+'Malla de Trabajo'!O32</f>
        <v>0</v>
      </c>
      <c r="J23" s="20">
        <f>+'Malla de Trabajo'!P32</f>
        <v>0</v>
      </c>
      <c r="K23" s="6"/>
      <c r="L23" s="20">
        <f>+'Malla de Trabajo'!U32</f>
        <v>1</v>
      </c>
      <c r="M23" s="20">
        <f>+'Malla de Trabajo'!V32</f>
        <v>48</v>
      </c>
      <c r="N23" s="6"/>
      <c r="O23" s="20">
        <f>+'Malla de Trabajo'!AA32</f>
        <v>0</v>
      </c>
      <c r="P23" s="20">
        <f>+'Malla de Trabajo'!AB32</f>
        <v>0</v>
      </c>
      <c r="Q23" s="6"/>
      <c r="R23" s="20">
        <f>+'Malla de Trabajo'!AG32</f>
        <v>0</v>
      </c>
      <c r="S23" s="20">
        <f>+'Malla de Trabajo'!AH32</f>
        <v>0</v>
      </c>
      <c r="T23" s="6"/>
      <c r="U23" s="6"/>
      <c r="V23" s="6"/>
      <c r="W23" s="6"/>
      <c r="AA23" s="6"/>
      <c r="AB23" s="49" t="s">
        <v>21</v>
      </c>
      <c r="AC23" s="49"/>
      <c r="AD23" s="6"/>
      <c r="AG23" s="6"/>
      <c r="AH23" s="6"/>
      <c r="AI23" s="6"/>
      <c r="AJ23" s="6"/>
    </row>
    <row r="24" spans="1:36" ht="32.25" customHeight="1">
      <c r="A24" s="43">
        <v>4</v>
      </c>
      <c r="B24" s="6"/>
      <c r="C24" s="90" t="str">
        <f>+'Malla de Trabajo'!C37</f>
        <v>Asignatura Básica de Itinerario</v>
      </c>
      <c r="D24" s="90"/>
      <c r="E24" s="70"/>
      <c r="F24" s="90">
        <f>+'Malla de Trabajo'!I37</f>
        <v>0</v>
      </c>
      <c r="G24" s="90"/>
      <c r="H24" s="70"/>
      <c r="I24" s="90">
        <f>+'Malla de Trabajo'!O37</f>
        <v>0</v>
      </c>
      <c r="J24" s="90"/>
      <c r="K24" s="70"/>
      <c r="L24" s="90" t="str">
        <f>+'Malla de Trabajo'!U37</f>
        <v>Metodología de la Investigación</v>
      </c>
      <c r="M24" s="90"/>
      <c r="N24" s="70"/>
      <c r="O24" s="90">
        <f>+'Malla de Trabajo'!AA37</f>
        <v>0</v>
      </c>
      <c r="P24" s="90"/>
      <c r="Q24" s="70"/>
      <c r="R24" s="90">
        <f>+'Malla de Trabajo'!AG37</f>
        <v>0</v>
      </c>
      <c r="S24" s="90"/>
      <c r="T24" s="6"/>
      <c r="U24" s="41">
        <f>+'Malla de Trabajo'!BA32</f>
        <v>1</v>
      </c>
      <c r="V24" s="41">
        <f>+'Malla de Trabajo'!BB32</f>
        <v>48</v>
      </c>
      <c r="W24" s="6"/>
      <c r="X24" s="71" t="s">
        <v>30</v>
      </c>
      <c r="Y24" s="51" t="s">
        <v>7</v>
      </c>
      <c r="Z24" s="71" t="s">
        <v>8</v>
      </c>
      <c r="AA24" s="6"/>
      <c r="AB24" s="49" t="s">
        <v>22</v>
      </c>
      <c r="AC24" s="49"/>
      <c r="AD24" s="6"/>
      <c r="AG24" s="6"/>
      <c r="AH24" s="6"/>
      <c r="AI24" s="6"/>
      <c r="AJ24" s="6"/>
    </row>
    <row r="25" spans="1:36" ht="15.75" customHeight="1">
      <c r="A25" s="6"/>
      <c r="B25" s="6"/>
      <c r="C25" s="89">
        <f>+'Malla de Trabajo'!C38</f>
        <v>0</v>
      </c>
      <c r="D25" s="89"/>
      <c r="E25" s="6"/>
      <c r="F25" s="89">
        <f>+'Malla de Trabajo'!I38</f>
        <v>0</v>
      </c>
      <c r="G25" s="89"/>
      <c r="H25" s="6"/>
      <c r="I25" s="89">
        <f>+'Malla de Trabajo'!O38</f>
        <v>0</v>
      </c>
      <c r="J25" s="89"/>
      <c r="K25" s="6"/>
      <c r="L25" s="89" t="str">
        <f>+'Malla de Trabajo'!U38</f>
        <v>ADMD421</v>
      </c>
      <c r="M25" s="89"/>
      <c r="N25" s="6"/>
      <c r="O25" s="89">
        <f>+'Malla de Trabajo'!AA38</f>
        <v>0</v>
      </c>
      <c r="P25" s="89"/>
      <c r="Q25" s="6"/>
      <c r="R25" s="89">
        <f>+'Malla de Trabajo'!AG38</f>
        <v>0</v>
      </c>
      <c r="S25" s="89"/>
      <c r="T25" s="6"/>
      <c r="U25" s="6"/>
      <c r="V25" s="6"/>
      <c r="W25" s="6"/>
      <c r="X25" s="59" t="s">
        <v>31</v>
      </c>
      <c r="Y25" s="12">
        <f>+'Malla de Trabajo'!BT14</f>
        <v>576</v>
      </c>
      <c r="Z25" s="12">
        <f>'Malla de Trabajo'!BU14</f>
        <v>12</v>
      </c>
      <c r="AA25" s="6"/>
      <c r="AB25" s="48" t="s">
        <v>32</v>
      </c>
      <c r="AC25" s="47">
        <f>SUM(AC23,AC24)</f>
        <v>0</v>
      </c>
      <c r="AD25" s="6"/>
      <c r="AG25" s="6"/>
      <c r="AH25" s="6"/>
      <c r="AI25" s="6"/>
      <c r="AJ25" s="6"/>
    </row>
    <row r="26" spans="1:3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0" t="s">
        <v>33</v>
      </c>
      <c r="Y26" s="12">
        <f>+'Malla de Trabajo'!BT15</f>
        <v>624</v>
      </c>
      <c r="Z26" s="12">
        <f>'Malla de Trabajo'!BU15</f>
        <v>13</v>
      </c>
      <c r="AA26" s="6"/>
      <c r="AD26" s="6"/>
      <c r="AG26" s="6"/>
      <c r="AH26" s="6"/>
      <c r="AI26" s="6"/>
      <c r="AJ26" s="6"/>
    </row>
    <row r="27" spans="1:36" ht="15.75" customHeight="1">
      <c r="A27" s="6"/>
      <c r="B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3" t="s">
        <v>34</v>
      </c>
      <c r="Y27" s="12">
        <f>+'Malla de Trabajo'!BT16</f>
        <v>240</v>
      </c>
      <c r="Z27" s="12">
        <f>'Malla de Trabajo'!BU16</f>
        <v>5</v>
      </c>
      <c r="AA27" s="6"/>
      <c r="AD27" s="6"/>
      <c r="AG27" s="6"/>
      <c r="AH27" s="6"/>
      <c r="AI27" s="6"/>
      <c r="AJ27" s="6"/>
    </row>
    <row r="28" spans="1:36" ht="15.75" customHeight="1">
      <c r="A28" s="6"/>
      <c r="B28" s="6"/>
      <c r="C28" s="20" t="s">
        <v>4</v>
      </c>
      <c r="D28" s="20" t="s">
        <v>5</v>
      </c>
      <c r="E28" s="6"/>
      <c r="F28" s="20" t="s">
        <v>4</v>
      </c>
      <c r="G28" s="20" t="s">
        <v>5</v>
      </c>
      <c r="H28" s="6"/>
      <c r="I28" s="20" t="s">
        <v>4</v>
      </c>
      <c r="J28" s="20" t="s">
        <v>5</v>
      </c>
      <c r="K28" s="6"/>
      <c r="L28" s="20" t="s">
        <v>4</v>
      </c>
      <c r="M28" s="20" t="s">
        <v>5</v>
      </c>
      <c r="N28" s="6"/>
      <c r="O28" s="20" t="s">
        <v>4</v>
      </c>
      <c r="P28" s="20" t="s">
        <v>5</v>
      </c>
      <c r="Q28" s="6"/>
      <c r="R28" s="6"/>
      <c r="S28" s="6"/>
      <c r="T28" s="6"/>
      <c r="U28" s="6"/>
      <c r="V28" s="6"/>
      <c r="W28" s="6"/>
      <c r="X28" s="14" t="s">
        <v>15</v>
      </c>
      <c r="Y28" s="15">
        <f>SUM(Y25:Y27)</f>
        <v>1440</v>
      </c>
      <c r="Z28" s="15">
        <f>SUM(Z25:Z27)</f>
        <v>30</v>
      </c>
      <c r="AA28" s="6"/>
      <c r="AD28" s="6"/>
      <c r="AG28" s="6"/>
      <c r="AH28" s="6"/>
      <c r="AI28" s="6"/>
      <c r="AJ28" s="6"/>
    </row>
    <row r="29" spans="1:36" ht="15.75" customHeight="1">
      <c r="A29" s="6"/>
      <c r="B29" s="6"/>
      <c r="C29" s="20">
        <f>+'Malla de Trabajo'!C41</f>
        <v>0</v>
      </c>
      <c r="D29" s="20">
        <f>+'Malla de Trabajo'!D41</f>
        <v>0</v>
      </c>
      <c r="E29" s="6"/>
      <c r="F29" s="20">
        <f>+'Malla de Trabajo'!I41</f>
        <v>5</v>
      </c>
      <c r="G29" s="20">
        <f>+'Malla de Trabajo'!J41</f>
        <v>240</v>
      </c>
      <c r="H29" s="6"/>
      <c r="I29" s="20">
        <f>+'Malla de Trabajo'!O41</f>
        <v>2</v>
      </c>
      <c r="J29" s="20">
        <f>+'Malla de Trabajo'!P41</f>
        <v>96</v>
      </c>
      <c r="K29" s="6"/>
      <c r="L29" s="20">
        <f>+'Malla de Trabajo'!U41</f>
        <v>1</v>
      </c>
      <c r="M29" s="20">
        <f>+'Malla de Trabajo'!V41</f>
        <v>48</v>
      </c>
      <c r="N29" s="6"/>
      <c r="O29" s="20">
        <f>+'Malla de Trabajo'!AA41</f>
        <v>5</v>
      </c>
      <c r="P29" s="20">
        <f>+'Malla de Trabajo'!AB41</f>
        <v>240</v>
      </c>
      <c r="Q29" s="6"/>
      <c r="R29" s="6"/>
      <c r="S29" s="6"/>
      <c r="T29" s="6"/>
      <c r="U29" s="6"/>
      <c r="V29" s="6"/>
      <c r="W29" s="6"/>
      <c r="AA29" s="6"/>
      <c r="AD29" s="6"/>
      <c r="AG29" s="6"/>
      <c r="AH29" s="6"/>
      <c r="AI29" s="6"/>
      <c r="AJ29" s="6"/>
    </row>
    <row r="30" spans="1:36" ht="32.25" customHeight="1">
      <c r="A30" s="43">
        <v>5</v>
      </c>
      <c r="B30" s="6"/>
      <c r="C30" s="90" t="str">
        <f>+'Malla de Trabajo'!C46</f>
        <v>Asignatura Avanzada de Itinerario</v>
      </c>
      <c r="D30" s="90"/>
      <c r="E30" s="70"/>
      <c r="F30" s="90" t="str">
        <f>+'Malla de Trabajo'!I46</f>
        <v>Prácticas Laborales</v>
      </c>
      <c r="G30" s="90"/>
      <c r="H30" s="70"/>
      <c r="I30" s="90" t="str">
        <f>+'Malla de Trabajo'!O46</f>
        <v>Prácticas de Servicio Comunitario</v>
      </c>
      <c r="J30" s="90"/>
      <c r="K30" s="70"/>
      <c r="L30" s="90" t="str">
        <f>+'Malla de Trabajo'!U46</f>
        <v>Diseño de Trabajo de Integración Curricular/Preparación Examen de Carácter Complexivo</v>
      </c>
      <c r="M30" s="90"/>
      <c r="N30" s="70"/>
      <c r="O30" s="90" t="str">
        <f>+'Malla de Trabajo'!AA46</f>
        <v>Trabajo de Integración Curricular/Examen de Carácter Complexivo</v>
      </c>
      <c r="P30" s="90"/>
      <c r="Q30" s="6"/>
      <c r="R30" s="6"/>
      <c r="S30" s="6"/>
      <c r="T30" s="6"/>
      <c r="U30" s="41">
        <f>+'Malla de Trabajo'!BA41</f>
        <v>13</v>
      </c>
      <c r="V30" s="41">
        <f>+'Malla de Trabajo'!BB41</f>
        <v>624</v>
      </c>
      <c r="W30" s="6"/>
      <c r="X30" s="72" t="s">
        <v>35</v>
      </c>
      <c r="Y30" s="93"/>
      <c r="Z30" s="93"/>
      <c r="AA30" s="6"/>
      <c r="AD30" s="6"/>
      <c r="AG30" s="6"/>
      <c r="AH30" s="6"/>
      <c r="AI30" s="6"/>
      <c r="AJ30" s="6"/>
    </row>
    <row r="31" spans="1:36" ht="15.75" customHeight="1">
      <c r="A31" s="6"/>
      <c r="B31" s="6"/>
      <c r="C31" s="89">
        <f>+'Malla de Trabajo'!C47</f>
        <v>0</v>
      </c>
      <c r="D31" s="89"/>
      <c r="E31" s="6"/>
      <c r="F31" s="89" t="str">
        <f>+'Malla de Trabajo'!I47</f>
        <v>PRLD105</v>
      </c>
      <c r="G31" s="89"/>
      <c r="H31" s="6"/>
      <c r="I31" s="89" t="str">
        <f>+'Malla de Trabajo'!O47</f>
        <v>PSCD202</v>
      </c>
      <c r="J31" s="89"/>
      <c r="K31" s="6"/>
      <c r="L31" s="89" t="str">
        <f>+'Malla de Trabajo'!U47</f>
        <v>TITD101</v>
      </c>
      <c r="M31" s="89"/>
      <c r="N31" s="6"/>
      <c r="O31" s="91" t="str">
        <f>+'Malla de Trabajo'!AA47</f>
        <v>TITD201</v>
      </c>
      <c r="P31" s="91"/>
      <c r="Q31" s="6"/>
      <c r="R31" s="6"/>
      <c r="S31" s="6"/>
      <c r="T31" s="6"/>
      <c r="U31" s="6"/>
      <c r="V31" s="6"/>
      <c r="W31" s="6"/>
      <c r="AA31" s="6"/>
      <c r="AD31" s="6"/>
      <c r="AG31" s="6"/>
      <c r="AH31" s="6"/>
      <c r="AI31" s="6"/>
      <c r="AJ31" s="6"/>
    </row>
    <row r="32" spans="1:36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AA32" s="6"/>
      <c r="AB32" s="6"/>
      <c r="AC32" s="6"/>
      <c r="AD32" s="6"/>
      <c r="AG32" s="6"/>
      <c r="AH32" s="6"/>
      <c r="AI32" s="6"/>
      <c r="AJ32" s="6"/>
    </row>
    <row r="33" spans="1:36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8" t="s">
        <v>36</v>
      </c>
      <c r="T33" s="88"/>
      <c r="U33" s="79">
        <f>SUM(U6,U12,U18,U24,U30)</f>
        <v>30</v>
      </c>
      <c r="V33" s="67">
        <f>SUM(V6,V12,V18,V24,V30)</f>
        <v>1440</v>
      </c>
      <c r="W33" s="6"/>
      <c r="AA33" s="6"/>
      <c r="AB33" s="6"/>
      <c r="AC33" s="6"/>
      <c r="AD33" s="6"/>
      <c r="AG33" s="6"/>
      <c r="AH33" s="6"/>
      <c r="AI33" s="6"/>
      <c r="AJ33" s="6"/>
    </row>
    <row r="34" spans="1:36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AA34" s="6"/>
      <c r="AB34" s="6"/>
      <c r="AC34" s="6"/>
      <c r="AD34" s="6"/>
      <c r="AG34" s="6"/>
      <c r="AH34" s="6"/>
      <c r="AI34" s="6"/>
      <c r="AJ34" s="6"/>
    </row>
    <row r="35" spans="1:36" ht="15.75" customHeight="1">
      <c r="W35" s="6"/>
      <c r="AA35" s="6"/>
      <c r="AB35" s="6"/>
      <c r="AC35" s="6"/>
      <c r="AD35" s="6"/>
      <c r="AG35" s="6"/>
      <c r="AH35" s="6"/>
      <c r="AI35" s="6"/>
      <c r="AJ35" s="6"/>
    </row>
    <row r="36" spans="1:36" ht="33" customHeight="1">
      <c r="W36" s="6"/>
      <c r="AA36" s="6"/>
      <c r="AB36" s="6"/>
      <c r="AC36" s="6"/>
      <c r="AD36" s="6"/>
      <c r="AG36" s="6"/>
      <c r="AH36" s="6"/>
      <c r="AI36" s="6"/>
      <c r="AJ36" s="6"/>
    </row>
    <row r="37" spans="1:36" ht="15.75" customHeight="1">
      <c r="W37" s="6"/>
      <c r="AA37" s="6"/>
      <c r="AB37" s="6"/>
      <c r="AC37" s="6"/>
      <c r="AD37" s="6"/>
      <c r="AG37" s="6"/>
      <c r="AH37" s="6"/>
      <c r="AI37" s="6"/>
      <c r="AJ37" s="6"/>
    </row>
    <row r="38" spans="1:36">
      <c r="W38" s="6"/>
      <c r="AA38" s="6"/>
      <c r="AB38" s="6"/>
      <c r="AC38" s="6"/>
      <c r="AD38" s="6"/>
      <c r="AG38" s="6"/>
      <c r="AH38" s="6"/>
      <c r="AI38" s="6"/>
      <c r="AJ38" s="6"/>
    </row>
    <row r="39" spans="1:36" ht="15.75" customHeight="1">
      <c r="W39" s="6"/>
      <c r="AA39" s="6"/>
      <c r="AB39" s="6"/>
      <c r="AC39" s="6"/>
      <c r="AD39" s="6"/>
      <c r="AG39" s="6"/>
      <c r="AH39" s="6"/>
      <c r="AI39" s="6"/>
      <c r="AJ39" s="6"/>
    </row>
    <row r="40" spans="1:36">
      <c r="W40" s="6"/>
      <c r="AA40" s="6"/>
      <c r="AB40" s="6"/>
      <c r="AC40" s="6"/>
      <c r="AD40" s="6"/>
      <c r="AG40" s="6"/>
      <c r="AH40" s="6"/>
      <c r="AI40" s="6"/>
      <c r="AJ40" s="6"/>
    </row>
    <row r="41" spans="1:36" ht="15.75" customHeight="1">
      <c r="W41" s="6"/>
      <c r="AA41" s="6"/>
      <c r="AB41" s="6"/>
      <c r="AC41" s="6"/>
      <c r="AD41" s="6"/>
      <c r="AG41" s="6"/>
      <c r="AH41" s="6"/>
      <c r="AI41" s="6"/>
      <c r="AJ41" s="6"/>
    </row>
    <row r="42" spans="1:36" ht="33" customHeight="1">
      <c r="W42" s="6"/>
      <c r="AA42" s="6"/>
      <c r="AB42" s="6"/>
      <c r="AC42" s="6"/>
      <c r="AD42" s="6"/>
      <c r="AG42" s="6"/>
      <c r="AH42" s="6"/>
      <c r="AI42" s="6"/>
      <c r="AJ42" s="6"/>
    </row>
    <row r="43" spans="1:36" ht="15.75" customHeight="1">
      <c r="W43" s="6"/>
      <c r="AA43" s="6"/>
      <c r="AB43" s="6"/>
      <c r="AC43" s="6"/>
      <c r="AD43" s="6"/>
      <c r="AG43" s="6"/>
      <c r="AH43" s="6"/>
      <c r="AI43" s="6"/>
      <c r="AJ43" s="6"/>
    </row>
    <row r="44" spans="1:36" ht="15.75" customHeight="1">
      <c r="W44" s="6"/>
      <c r="AA44" s="6"/>
      <c r="AB44" s="6"/>
      <c r="AC44" s="6"/>
      <c r="AD44" s="6"/>
      <c r="AG44" s="6"/>
      <c r="AH44" s="6"/>
      <c r="AI44" s="6"/>
      <c r="AJ44" s="6"/>
    </row>
    <row r="45" spans="1:36" ht="15.75" customHeight="1">
      <c r="W45" s="6"/>
      <c r="AA45" s="6"/>
      <c r="AB45" s="6"/>
      <c r="AC45" s="6"/>
      <c r="AD45" s="6"/>
      <c r="AG45" s="6"/>
      <c r="AH45" s="6"/>
      <c r="AI45" s="6"/>
      <c r="AJ45" s="6"/>
    </row>
    <row r="46" spans="1:36">
      <c r="W46" s="6"/>
      <c r="AA46" s="6"/>
      <c r="AB46" s="6"/>
      <c r="AC46" s="6"/>
      <c r="AD46" s="6"/>
      <c r="AG46" s="6"/>
      <c r="AH46" s="6"/>
      <c r="AI46" s="6"/>
      <c r="AJ46" s="6"/>
    </row>
    <row r="47" spans="1:36" ht="15.75" customHeight="1">
      <c r="W47" s="6"/>
      <c r="AA47" s="6"/>
      <c r="AB47" s="6"/>
      <c r="AC47" s="6"/>
      <c r="AD47" s="6"/>
      <c r="AG47" s="6"/>
      <c r="AH47" s="6"/>
      <c r="AI47" s="6"/>
      <c r="AJ47" s="6"/>
    </row>
    <row r="48" spans="1:36" ht="32.25" customHeight="1">
      <c r="W48" s="6"/>
      <c r="AA48" s="6"/>
      <c r="AB48" s="6"/>
      <c r="AC48" s="6"/>
      <c r="AD48" s="6"/>
      <c r="AG48" s="6"/>
      <c r="AH48" s="6"/>
      <c r="AI48" s="6"/>
      <c r="AJ48" s="6"/>
    </row>
    <row r="49" spans="23:36" ht="15.75" customHeight="1">
      <c r="W49" s="6"/>
      <c r="AA49" s="6"/>
      <c r="AB49" s="6"/>
      <c r="AC49" s="6"/>
      <c r="AD49" s="6"/>
      <c r="AG49" s="6"/>
      <c r="AH49" s="6"/>
      <c r="AI49" s="6"/>
      <c r="AJ49" s="6"/>
    </row>
    <row r="50" spans="23:36" ht="15.75" customHeight="1">
      <c r="W50" s="6"/>
      <c r="AA50" s="6"/>
      <c r="AB50" s="6"/>
      <c r="AC50" s="6"/>
      <c r="AD50" s="6"/>
      <c r="AG50" s="6"/>
      <c r="AH50" s="6"/>
      <c r="AI50" s="6"/>
      <c r="AJ50" s="6"/>
    </row>
    <row r="51" spans="23:36" ht="15.75" customHeight="1">
      <c r="W51" s="6"/>
      <c r="AA51" s="6"/>
      <c r="AB51" s="6"/>
      <c r="AC51" s="6"/>
      <c r="AD51" s="6"/>
      <c r="AG51" s="6"/>
      <c r="AH51" s="6"/>
      <c r="AI51" s="6"/>
      <c r="AJ51" s="6"/>
    </row>
    <row r="52" spans="23:36" ht="15.75" customHeight="1">
      <c r="W52" s="6"/>
      <c r="AA52" s="6"/>
      <c r="AB52" s="6"/>
      <c r="AC52" s="6"/>
      <c r="AD52" s="6"/>
      <c r="AG52" s="6"/>
      <c r="AH52" s="6"/>
      <c r="AI52" s="6"/>
      <c r="AJ52" s="6"/>
    </row>
    <row r="53" spans="23:36" ht="15.75" customHeight="1">
      <c r="W53" s="6"/>
      <c r="AA53" s="6"/>
      <c r="AB53" s="6"/>
      <c r="AC53" s="6"/>
      <c r="AD53" s="6"/>
      <c r="AG53" s="6"/>
      <c r="AH53" s="6"/>
      <c r="AI53" s="6"/>
      <c r="AJ53" s="6"/>
    </row>
    <row r="54" spans="23:36" ht="36" customHeight="1">
      <c r="W54" s="6"/>
      <c r="AA54" s="6"/>
      <c r="AB54" s="6"/>
      <c r="AC54" s="6"/>
      <c r="AD54" s="6"/>
      <c r="AG54" s="6"/>
      <c r="AH54" s="6"/>
      <c r="AI54" s="6"/>
      <c r="AJ54" s="6"/>
    </row>
    <row r="55" spans="23:36" ht="15.75" customHeight="1">
      <c r="W55" s="6"/>
      <c r="AA55" s="6"/>
      <c r="AB55" s="6"/>
      <c r="AC55" s="6"/>
      <c r="AD55" s="6"/>
      <c r="AG55" s="6"/>
      <c r="AH55" s="6"/>
      <c r="AI55" s="6"/>
      <c r="AJ55" s="6"/>
    </row>
    <row r="56" spans="23:36" ht="15.75" customHeight="1">
      <c r="W56" s="6"/>
      <c r="AA56" s="6"/>
      <c r="AB56" s="6"/>
      <c r="AC56" s="6"/>
      <c r="AD56" s="6"/>
      <c r="AG56" s="6"/>
      <c r="AH56" s="6"/>
      <c r="AI56" s="6"/>
      <c r="AJ56" s="6"/>
    </row>
    <row r="57" spans="23:36" ht="15.75" customHeight="1">
      <c r="W57" s="6"/>
      <c r="AA57" s="6"/>
      <c r="AB57" s="6"/>
      <c r="AC57" s="6"/>
      <c r="AD57" s="6"/>
      <c r="AG57" s="6"/>
      <c r="AH57" s="6"/>
      <c r="AI57" s="6"/>
      <c r="AJ57" s="6"/>
    </row>
    <row r="58" spans="23:36" ht="15.75" customHeight="1">
      <c r="W58" s="6"/>
      <c r="AA58" s="6"/>
      <c r="AB58" s="6"/>
      <c r="AC58" s="6"/>
      <c r="AD58" s="6"/>
      <c r="AG58" s="6"/>
      <c r="AH58" s="6"/>
      <c r="AI58" s="6"/>
      <c r="AJ58" s="6"/>
    </row>
  </sheetData>
  <mergeCells count="61">
    <mergeCell ref="Y30:Z30"/>
    <mergeCell ref="X2:AC2"/>
    <mergeCell ref="R12:S12"/>
    <mergeCell ref="R13:S13"/>
    <mergeCell ref="O6:P6"/>
    <mergeCell ref="O12:P12"/>
    <mergeCell ref="O13:P13"/>
    <mergeCell ref="R7:S7"/>
    <mergeCell ref="R6:S6"/>
    <mergeCell ref="O7:P7"/>
    <mergeCell ref="R18:S18"/>
    <mergeCell ref="C31:D31"/>
    <mergeCell ref="F30:G30"/>
    <mergeCell ref="F31:G31"/>
    <mergeCell ref="I30:J30"/>
    <mergeCell ref="I31:J31"/>
    <mergeCell ref="C24:D24"/>
    <mergeCell ref="C25:D25"/>
    <mergeCell ref="F24:G24"/>
    <mergeCell ref="F25:G25"/>
    <mergeCell ref="C30:D30"/>
    <mergeCell ref="C6:D6"/>
    <mergeCell ref="F6:G6"/>
    <mergeCell ref="I6:J6"/>
    <mergeCell ref="L6:M6"/>
    <mergeCell ref="F13:G13"/>
    <mergeCell ref="C12:D12"/>
    <mergeCell ref="C13:D13"/>
    <mergeCell ref="F12:G12"/>
    <mergeCell ref="I12:J12"/>
    <mergeCell ref="I13:J13"/>
    <mergeCell ref="L12:M12"/>
    <mergeCell ref="C7:D7"/>
    <mergeCell ref="F7:G7"/>
    <mergeCell ref="I7:J7"/>
    <mergeCell ref="L7:M7"/>
    <mergeCell ref="C18:D18"/>
    <mergeCell ref="C19:D19"/>
    <mergeCell ref="F18:G18"/>
    <mergeCell ref="F19:G19"/>
    <mergeCell ref="I18:J18"/>
    <mergeCell ref="I19:J19"/>
    <mergeCell ref="I24:J24"/>
    <mergeCell ref="I25:J25"/>
    <mergeCell ref="O25:P25"/>
    <mergeCell ref="L13:M13"/>
    <mergeCell ref="L18:M18"/>
    <mergeCell ref="L19:M19"/>
    <mergeCell ref="O18:P18"/>
    <mergeCell ref="O19:P19"/>
    <mergeCell ref="O24:P24"/>
    <mergeCell ref="S33:T33"/>
    <mergeCell ref="R19:S19"/>
    <mergeCell ref="L24:M24"/>
    <mergeCell ref="L25:M25"/>
    <mergeCell ref="L30:M30"/>
    <mergeCell ref="L31:M31"/>
    <mergeCell ref="O30:P30"/>
    <mergeCell ref="O31:P31"/>
    <mergeCell ref="R24:S24"/>
    <mergeCell ref="R25:S25"/>
  </mergeCells>
  <printOptions horizontalCentered="1"/>
  <pageMargins left="0" right="3.937007874015748E-2" top="1.3779527559055118" bottom="0" header="0.31496062992125984" footer="0.31496062992125984"/>
  <pageSetup paperSize="9" scale="49" orientation="landscape" r:id="rId1"/>
  <headerFooter>
    <oddHeader>&amp;L&amp;G&amp;C&amp;"-,Negrita"&amp;20ESCUELA DE FORMACIÓN DE TECNÓLOGOS&amp;"-,Normal"
MALLA CURRICULAR
CARRERA: ...
TITULACIÓN: ...
PENSUM: ...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Z49"/>
  <sheetViews>
    <sheetView topLeftCell="G27" zoomScaleNormal="100" workbookViewId="0">
      <selection activeCell="AJ36" sqref="AJ36"/>
    </sheetView>
  </sheetViews>
  <sheetFormatPr defaultColWidth="11.42578125" defaultRowHeight="11.25"/>
  <cols>
    <col min="1" max="1" width="2.85546875" style="31" bestFit="1" customWidth="1"/>
    <col min="2" max="2" width="2.28515625" style="26" customWidth="1"/>
    <col min="3" max="3" width="6.7109375" style="26" bestFit="1" customWidth="1"/>
    <col min="4" max="4" width="5" style="26" bestFit="1" customWidth="1"/>
    <col min="5" max="5" width="6.42578125" style="26" bestFit="1" customWidth="1"/>
    <col min="6" max="6" width="2.7109375" style="26" bestFit="1" customWidth="1"/>
    <col min="7" max="7" width="3.42578125" style="26" bestFit="1" customWidth="1"/>
    <col min="8" max="8" width="2.140625" style="26" customWidth="1"/>
    <col min="9" max="9" width="6.7109375" style="26" bestFit="1" customWidth="1"/>
    <col min="10" max="10" width="5" style="26" bestFit="1" customWidth="1"/>
    <col min="11" max="11" width="6.42578125" style="26" bestFit="1" customWidth="1"/>
    <col min="12" max="12" width="2.7109375" style="26" bestFit="1" customWidth="1"/>
    <col min="13" max="13" width="3.5703125" style="26" bestFit="1" customWidth="1"/>
    <col min="14" max="14" width="2.28515625" style="26" customWidth="1"/>
    <col min="15" max="15" width="6.7109375" style="26" bestFit="1" customWidth="1"/>
    <col min="16" max="16" width="5" style="26" bestFit="1" customWidth="1"/>
    <col min="17" max="17" width="6.42578125" style="26" bestFit="1" customWidth="1"/>
    <col min="18" max="18" width="2.7109375" style="26" bestFit="1" customWidth="1"/>
    <col min="19" max="19" width="3.5703125" style="26" bestFit="1" customWidth="1"/>
    <col min="20" max="20" width="2.28515625" style="26" customWidth="1"/>
    <col min="21" max="21" width="6.7109375" style="26" bestFit="1" customWidth="1"/>
    <col min="22" max="22" width="5" style="26" bestFit="1" customWidth="1"/>
    <col min="23" max="23" width="6.42578125" style="26" bestFit="1" customWidth="1"/>
    <col min="24" max="24" width="2.7109375" style="26" bestFit="1" customWidth="1"/>
    <col min="25" max="25" width="3.5703125" style="26" bestFit="1" customWidth="1"/>
    <col min="26" max="26" width="2.140625" style="26" customWidth="1"/>
    <col min="27" max="27" width="6.7109375" style="26" bestFit="1" customWidth="1"/>
    <col min="28" max="28" width="5" style="26" bestFit="1" customWidth="1"/>
    <col min="29" max="29" width="6.42578125" style="26" bestFit="1" customWidth="1"/>
    <col min="30" max="30" width="2.7109375" style="26" bestFit="1" customWidth="1"/>
    <col min="31" max="31" width="3.5703125" style="26" bestFit="1" customWidth="1"/>
    <col min="32" max="32" width="2.140625" style="26" customWidth="1"/>
    <col min="33" max="33" width="6.7109375" style="26" bestFit="1" customWidth="1"/>
    <col min="34" max="34" width="5" style="26" bestFit="1" customWidth="1"/>
    <col min="35" max="35" width="6.42578125" style="26" bestFit="1" customWidth="1"/>
    <col min="36" max="36" width="2.7109375" style="26" bestFit="1" customWidth="1"/>
    <col min="37" max="37" width="3.5703125" style="26" bestFit="1" customWidth="1"/>
    <col min="38" max="39" width="3.5703125" style="26" customWidth="1"/>
    <col min="40" max="40" width="7.42578125" style="26" customWidth="1"/>
    <col min="41" max="41" width="5.5703125" style="26" customWidth="1"/>
    <col min="42" max="42" width="6.7109375" style="26" customWidth="1"/>
    <col min="43" max="45" width="3.5703125" style="26" customWidth="1"/>
    <col min="46" max="46" width="6.85546875" style="26" customWidth="1"/>
    <col min="47" max="47" width="5.28515625" style="26" customWidth="1"/>
    <col min="48" max="48" width="7" style="26" customWidth="1"/>
    <col min="49" max="52" width="3.5703125" style="26" customWidth="1"/>
    <col min="53" max="53" width="7.28515625" style="26" bestFit="1" customWidth="1"/>
    <col min="54" max="54" width="6.5703125" style="26" customWidth="1"/>
    <col min="55" max="55" width="10.140625" style="26" customWidth="1"/>
    <col min="56" max="56" width="4" style="26" bestFit="1" customWidth="1"/>
    <col min="57" max="58" width="5.140625" style="26" bestFit="1" customWidth="1"/>
    <col min="59" max="59" width="14.7109375" style="26" customWidth="1"/>
    <col min="60" max="60" width="5" style="26" customWidth="1"/>
    <col min="61" max="61" width="4" style="26" bestFit="1" customWidth="1"/>
    <col min="62" max="63" width="5.140625" style="26" bestFit="1" customWidth="1"/>
    <col min="64" max="65" width="5.140625" style="26" customWidth="1"/>
    <col min="66" max="66" width="2.5703125" style="26" customWidth="1"/>
    <col min="67" max="69" width="11.42578125" style="26"/>
    <col min="70" max="70" width="13.5703125" style="26" customWidth="1"/>
    <col min="71" max="71" width="2.7109375" style="26" bestFit="1" customWidth="1"/>
    <col min="72" max="72" width="4.85546875" style="26" bestFit="1" customWidth="1"/>
    <col min="73" max="74" width="6.5703125" style="26" bestFit="1" customWidth="1"/>
    <col min="75" max="75" width="6.7109375" style="26" bestFit="1" customWidth="1"/>
    <col min="76" max="76" width="3.28515625" style="26" customWidth="1"/>
    <col min="77" max="77" width="18.140625" style="26" customWidth="1"/>
    <col min="78" max="78" width="16.85546875" style="26" customWidth="1"/>
    <col min="79" max="16384" width="11.42578125" style="26"/>
  </cols>
  <sheetData>
    <row r="2" spans="1:78" ht="26.25" customHeight="1">
      <c r="A2" s="28" t="s">
        <v>37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AN2" s="108" t="s">
        <v>38</v>
      </c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BA2" s="98" t="s">
        <v>39</v>
      </c>
      <c r="BB2" s="98"/>
      <c r="BC2" s="98"/>
      <c r="BD2" s="98"/>
      <c r="BE2" s="98"/>
      <c r="BF2" s="98"/>
      <c r="BI2" s="101" t="s">
        <v>40</v>
      </c>
      <c r="BJ2" s="102"/>
      <c r="BK2" s="103"/>
      <c r="BL2" s="65"/>
      <c r="BM2" s="65"/>
      <c r="BO2" s="157" t="s">
        <v>41</v>
      </c>
      <c r="BP2" s="157"/>
      <c r="BQ2" s="157"/>
      <c r="BR2" s="157"/>
      <c r="BS2" s="157"/>
      <c r="BT2" s="157"/>
      <c r="BU2" s="157"/>
      <c r="BV2" s="157"/>
      <c r="BW2" s="157"/>
    </row>
    <row r="3" spans="1:78">
      <c r="A3" s="30"/>
      <c r="B3" s="30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78" ht="23.25" thickBot="1">
      <c r="A4" s="31">
        <v>1</v>
      </c>
      <c r="C4" s="34" t="s">
        <v>42</v>
      </c>
      <c r="D4" s="34" t="s">
        <v>7</v>
      </c>
      <c r="E4" s="34" t="s">
        <v>43</v>
      </c>
      <c r="F4" s="34" t="s">
        <v>44</v>
      </c>
      <c r="G4" s="34" t="s">
        <v>45</v>
      </c>
      <c r="I4" s="34" t="s">
        <v>42</v>
      </c>
      <c r="J4" s="34" t="s">
        <v>7</v>
      </c>
      <c r="K4" s="34" t="s">
        <v>43</v>
      </c>
      <c r="L4" s="34" t="s">
        <v>44</v>
      </c>
      <c r="M4" s="34" t="s">
        <v>45</v>
      </c>
      <c r="O4" s="34" t="s">
        <v>42</v>
      </c>
      <c r="P4" s="34" t="s">
        <v>7</v>
      </c>
      <c r="Q4" s="34" t="s">
        <v>43</v>
      </c>
      <c r="R4" s="34" t="s">
        <v>44</v>
      </c>
      <c r="S4" s="34" t="s">
        <v>45</v>
      </c>
      <c r="U4" s="34" t="s">
        <v>42</v>
      </c>
      <c r="V4" s="34" t="s">
        <v>7</v>
      </c>
      <c r="W4" s="34" t="s">
        <v>43</v>
      </c>
      <c r="X4" s="34" t="s">
        <v>44</v>
      </c>
      <c r="Y4" s="34" t="s">
        <v>45</v>
      </c>
      <c r="AA4" s="34" t="s">
        <v>42</v>
      </c>
      <c r="AB4" s="34" t="s">
        <v>7</v>
      </c>
      <c r="AC4" s="34" t="s">
        <v>43</v>
      </c>
      <c r="AD4" s="34" t="s">
        <v>44</v>
      </c>
      <c r="AE4" s="34" t="s">
        <v>45</v>
      </c>
      <c r="AG4" s="34" t="s">
        <v>42</v>
      </c>
      <c r="AH4" s="34" t="s">
        <v>7</v>
      </c>
      <c r="AI4" s="34" t="s">
        <v>43</v>
      </c>
      <c r="AJ4" s="34" t="s">
        <v>44</v>
      </c>
      <c r="AK4" s="34" t="s">
        <v>45</v>
      </c>
      <c r="AN4" s="34" t="s">
        <v>42</v>
      </c>
      <c r="AO4" s="34" t="s">
        <v>7</v>
      </c>
      <c r="AP4" s="34" t="s">
        <v>43</v>
      </c>
      <c r="AQ4" s="34" t="s">
        <v>44</v>
      </c>
      <c r="AR4" s="34" t="s">
        <v>45</v>
      </c>
      <c r="AT4" s="34" t="s">
        <v>42</v>
      </c>
      <c r="AU4" s="34" t="s">
        <v>7</v>
      </c>
      <c r="AV4" s="34" t="s">
        <v>43</v>
      </c>
      <c r="AW4" s="34" t="s">
        <v>44</v>
      </c>
      <c r="AX4" s="34" t="s">
        <v>45</v>
      </c>
      <c r="BA4" s="27" t="s">
        <v>46</v>
      </c>
      <c r="BB4" s="27" t="s">
        <v>15</v>
      </c>
      <c r="BC4" s="44" t="s">
        <v>47</v>
      </c>
      <c r="BD4" s="38" t="s">
        <v>44</v>
      </c>
      <c r="BE4" s="38" t="s">
        <v>45</v>
      </c>
      <c r="BF4" s="38" t="s">
        <v>48</v>
      </c>
      <c r="BI4" s="38" t="s">
        <v>44</v>
      </c>
      <c r="BJ4" s="38" t="s">
        <v>45</v>
      </c>
      <c r="BK4" s="38" t="s">
        <v>48</v>
      </c>
      <c r="BL4" s="37"/>
      <c r="BM4" s="38" t="s">
        <v>49</v>
      </c>
      <c r="BO4" s="101" t="s">
        <v>50</v>
      </c>
      <c r="BP4" s="102"/>
      <c r="BQ4" s="102"/>
      <c r="BR4" s="103"/>
      <c r="BS4" s="38" t="s">
        <v>44</v>
      </c>
      <c r="BT4" s="38" t="s">
        <v>45</v>
      </c>
      <c r="BU4" s="38" t="s">
        <v>7</v>
      </c>
      <c r="BV4" s="38" t="s">
        <v>8</v>
      </c>
      <c r="BW4" s="38" t="s">
        <v>51</v>
      </c>
    </row>
    <row r="5" spans="1:78" ht="15.75" customHeight="1">
      <c r="C5" s="104">
        <v>3</v>
      </c>
      <c r="D5" s="104">
        <f>C5*48</f>
        <v>144</v>
      </c>
      <c r="E5" s="21" t="s">
        <v>52</v>
      </c>
      <c r="F5" s="21">
        <v>3</v>
      </c>
      <c r="G5" s="21">
        <f>F5*16</f>
        <v>48</v>
      </c>
      <c r="I5" s="104">
        <v>3</v>
      </c>
      <c r="J5" s="104">
        <f>I5*48</f>
        <v>144</v>
      </c>
      <c r="K5" s="21" t="s">
        <v>52</v>
      </c>
      <c r="L5" s="21">
        <v>3</v>
      </c>
      <c r="M5" s="21">
        <f>L5*16</f>
        <v>48</v>
      </c>
      <c r="O5" s="104">
        <v>3</v>
      </c>
      <c r="P5" s="104">
        <f>O5*48</f>
        <v>144</v>
      </c>
      <c r="Q5" s="21" t="s">
        <v>52</v>
      </c>
      <c r="R5" s="21">
        <v>2</v>
      </c>
      <c r="S5" s="21">
        <f>R5*16</f>
        <v>32</v>
      </c>
      <c r="U5" s="104"/>
      <c r="V5" s="104">
        <f>U5*48</f>
        <v>0</v>
      </c>
      <c r="W5" s="21" t="s">
        <v>52</v>
      </c>
      <c r="X5" s="21">
        <v>0</v>
      </c>
      <c r="Y5" s="21">
        <f>X5*16</f>
        <v>0</v>
      </c>
      <c r="AA5" s="104">
        <v>2</v>
      </c>
      <c r="AB5" s="104">
        <f>AA5*48</f>
        <v>96</v>
      </c>
      <c r="AC5" s="21" t="s">
        <v>52</v>
      </c>
      <c r="AD5" s="21">
        <v>2</v>
      </c>
      <c r="AE5" s="21">
        <f>AD5*16</f>
        <v>32</v>
      </c>
      <c r="AG5" s="104">
        <v>1</v>
      </c>
      <c r="AH5" s="104">
        <f>AG5*48</f>
        <v>48</v>
      </c>
      <c r="AI5" s="21" t="s">
        <v>52</v>
      </c>
      <c r="AJ5" s="21">
        <v>1</v>
      </c>
      <c r="AK5" s="21">
        <f>AJ5*16</f>
        <v>16</v>
      </c>
      <c r="AN5" s="104"/>
      <c r="AO5" s="104"/>
      <c r="AP5" s="21" t="s">
        <v>53</v>
      </c>
      <c r="AQ5" s="21">
        <v>10</v>
      </c>
      <c r="AR5" s="21">
        <f>AQ5*8</f>
        <v>80</v>
      </c>
      <c r="AT5" s="104"/>
      <c r="AU5" s="104"/>
      <c r="AV5" s="21" t="s">
        <v>52</v>
      </c>
      <c r="AW5" s="21">
        <v>2</v>
      </c>
      <c r="AX5" s="21">
        <f>AW5*16</f>
        <v>32</v>
      </c>
      <c r="BA5" s="99">
        <f>C5+I5+O5+U5+AA5+AG5</f>
        <v>12</v>
      </c>
      <c r="BB5" s="99">
        <f>D5+J5+P5+V5+AB5+AH5</f>
        <v>576</v>
      </c>
      <c r="BC5" s="21" t="s">
        <v>52</v>
      </c>
      <c r="BD5" s="22">
        <f t="shared" ref="BD5:BE8" si="0">F5+L5+R5+X5+AD5+AJ5</f>
        <v>11</v>
      </c>
      <c r="BE5" s="22">
        <f t="shared" si="0"/>
        <v>176</v>
      </c>
      <c r="BF5" s="143">
        <f>BD5+BD6</f>
        <v>11</v>
      </c>
      <c r="BG5" s="46" t="s">
        <v>54</v>
      </c>
      <c r="BI5" s="22">
        <f t="shared" ref="BI5:BJ8" si="1">AQ5+AW5</f>
        <v>12</v>
      </c>
      <c r="BJ5" s="22">
        <f t="shared" si="1"/>
        <v>112</v>
      </c>
      <c r="BK5" s="45">
        <f>BI5+BI6</f>
        <v>22</v>
      </c>
      <c r="BL5" s="37"/>
      <c r="BM5" s="66">
        <f>BF5+BK5</f>
        <v>33</v>
      </c>
      <c r="BO5" s="117" t="s">
        <v>55</v>
      </c>
      <c r="BP5" s="118"/>
      <c r="BQ5" s="118"/>
      <c r="BR5" s="119"/>
      <c r="BS5" s="22">
        <f t="shared" ref="BS5:BS8" si="2">BD5+BD14+BD23+BD32+BD41</f>
        <v>21</v>
      </c>
      <c r="BT5" s="22">
        <f>BE5+BE14+BE23+BE32+BE41</f>
        <v>336</v>
      </c>
      <c r="BU5" s="22">
        <f>(BE5+BE14+BE23+BE32+BE41)-AE41</f>
        <v>288</v>
      </c>
      <c r="BV5" s="85">
        <f>BU5/48</f>
        <v>6</v>
      </c>
      <c r="BW5" s="145">
        <f>(BU5+BU6+BU7+BU8)/(BU5+BU6)</f>
        <v>3</v>
      </c>
      <c r="BY5" s="151" t="s">
        <v>56</v>
      </c>
      <c r="BZ5" s="152"/>
    </row>
    <row r="6" spans="1:78">
      <c r="C6" s="104"/>
      <c r="D6" s="104"/>
      <c r="E6" s="21" t="s">
        <v>57</v>
      </c>
      <c r="F6" s="21">
        <v>0</v>
      </c>
      <c r="G6" s="21">
        <f>F6*16</f>
        <v>0</v>
      </c>
      <c r="I6" s="104"/>
      <c r="J6" s="104"/>
      <c r="K6" s="21" t="s">
        <v>57</v>
      </c>
      <c r="L6" s="21">
        <v>0</v>
      </c>
      <c r="M6" s="21">
        <f>L6*16</f>
        <v>0</v>
      </c>
      <c r="O6" s="104"/>
      <c r="P6" s="104"/>
      <c r="Q6" s="21" t="s">
        <v>57</v>
      </c>
      <c r="R6" s="21">
        <v>0</v>
      </c>
      <c r="S6" s="21">
        <f>R6*16</f>
        <v>0</v>
      </c>
      <c r="U6" s="104"/>
      <c r="V6" s="104"/>
      <c r="W6" s="21" t="s">
        <v>57</v>
      </c>
      <c r="X6" s="21">
        <v>0</v>
      </c>
      <c r="Y6" s="21">
        <f>X6*16</f>
        <v>0</v>
      </c>
      <c r="AA6" s="104"/>
      <c r="AB6" s="104"/>
      <c r="AC6" s="21" t="s">
        <v>57</v>
      </c>
      <c r="AD6" s="21">
        <v>0</v>
      </c>
      <c r="AE6" s="21">
        <f>AD6*16</f>
        <v>0</v>
      </c>
      <c r="AG6" s="104"/>
      <c r="AH6" s="104"/>
      <c r="AI6" s="21" t="s">
        <v>57</v>
      </c>
      <c r="AJ6" s="21">
        <v>0</v>
      </c>
      <c r="AK6" s="21">
        <f>AJ6*16</f>
        <v>0</v>
      </c>
      <c r="AN6" s="104"/>
      <c r="AO6" s="104"/>
      <c r="AP6" s="21" t="s">
        <v>58</v>
      </c>
      <c r="AQ6" s="21">
        <v>10</v>
      </c>
      <c r="AR6" s="21">
        <f>AQ6*8</f>
        <v>80</v>
      </c>
      <c r="AT6" s="104"/>
      <c r="AU6" s="104"/>
      <c r="AV6" s="21"/>
      <c r="AW6" s="21"/>
      <c r="AX6" s="21"/>
      <c r="BA6" s="99"/>
      <c r="BB6" s="99"/>
      <c r="BC6" s="21" t="s">
        <v>57</v>
      </c>
      <c r="BD6" s="22">
        <f t="shared" si="0"/>
        <v>0</v>
      </c>
      <c r="BE6" s="22">
        <f t="shared" si="0"/>
        <v>0</v>
      </c>
      <c r="BF6" s="144"/>
      <c r="BI6" s="22">
        <f t="shared" si="1"/>
        <v>10</v>
      </c>
      <c r="BJ6" s="22">
        <f t="shared" si="1"/>
        <v>80</v>
      </c>
      <c r="BK6" s="39"/>
      <c r="BL6" s="37"/>
      <c r="BM6" s="31"/>
      <c r="BO6" s="117" t="s">
        <v>59</v>
      </c>
      <c r="BP6" s="118"/>
      <c r="BQ6" s="118"/>
      <c r="BR6" s="119"/>
      <c r="BS6" s="22">
        <f t="shared" si="2"/>
        <v>0</v>
      </c>
      <c r="BT6" s="22">
        <f>BE6+BE15+BE24+BE33+BE42</f>
        <v>0</v>
      </c>
      <c r="BU6" s="22">
        <f>(BE6+BE15+BE24+BE33+BE42)-AE42</f>
        <v>0</v>
      </c>
      <c r="BV6" s="85">
        <f>BU6/48</f>
        <v>0</v>
      </c>
      <c r="BW6" s="158"/>
      <c r="BY6" s="153"/>
      <c r="BZ6" s="154"/>
    </row>
    <row r="7" spans="1:78">
      <c r="C7" s="104"/>
      <c r="D7" s="104"/>
      <c r="E7" s="23" t="s">
        <v>60</v>
      </c>
      <c r="F7" s="23">
        <v>0</v>
      </c>
      <c r="G7" s="23">
        <f>F7*16</f>
        <v>0</v>
      </c>
      <c r="I7" s="104"/>
      <c r="J7" s="104"/>
      <c r="K7" s="23" t="s">
        <v>60</v>
      </c>
      <c r="L7" s="23">
        <v>0</v>
      </c>
      <c r="M7" s="23">
        <f>L7*16</f>
        <v>0</v>
      </c>
      <c r="O7" s="104"/>
      <c r="P7" s="104"/>
      <c r="Q7" s="23" t="s">
        <v>60</v>
      </c>
      <c r="R7" s="23">
        <v>1</v>
      </c>
      <c r="S7" s="23">
        <f>R7*16</f>
        <v>16</v>
      </c>
      <c r="U7" s="104"/>
      <c r="V7" s="104"/>
      <c r="W7" s="23" t="s">
        <v>60</v>
      </c>
      <c r="X7" s="23">
        <v>0</v>
      </c>
      <c r="Y7" s="23">
        <f>X7*16</f>
        <v>0</v>
      </c>
      <c r="AA7" s="104"/>
      <c r="AB7" s="104"/>
      <c r="AC7" s="23" t="s">
        <v>60</v>
      </c>
      <c r="AD7" s="23">
        <v>1</v>
      </c>
      <c r="AE7" s="23">
        <f>AD7*16</f>
        <v>16</v>
      </c>
      <c r="AG7" s="104"/>
      <c r="AH7" s="104"/>
      <c r="AI7" s="23" t="s">
        <v>60</v>
      </c>
      <c r="AJ7" s="23">
        <v>1</v>
      </c>
      <c r="AK7" s="23">
        <f>AJ7*16</f>
        <v>16</v>
      </c>
      <c r="AN7" s="104"/>
      <c r="AO7" s="104"/>
      <c r="AP7" s="23"/>
      <c r="AQ7" s="23"/>
      <c r="AR7" s="23"/>
      <c r="AT7" s="104"/>
      <c r="AU7" s="104"/>
      <c r="AV7" s="23"/>
      <c r="AW7" s="23"/>
      <c r="AX7" s="23"/>
      <c r="BA7" s="99"/>
      <c r="BB7" s="99"/>
      <c r="BC7" s="23" t="s">
        <v>60</v>
      </c>
      <c r="BD7" s="24">
        <f t="shared" si="0"/>
        <v>3</v>
      </c>
      <c r="BE7" s="24">
        <f t="shared" si="0"/>
        <v>48</v>
      </c>
      <c r="BF7" s="145">
        <f>BD7+BD8</f>
        <v>25</v>
      </c>
      <c r="BI7" s="24">
        <f t="shared" si="1"/>
        <v>0</v>
      </c>
      <c r="BJ7" s="24">
        <f t="shared" si="1"/>
        <v>0</v>
      </c>
      <c r="BK7" s="39"/>
      <c r="BL7" s="37"/>
      <c r="BM7" s="31"/>
      <c r="BO7" s="114" t="s">
        <v>61</v>
      </c>
      <c r="BP7" s="115"/>
      <c r="BQ7" s="115"/>
      <c r="BR7" s="116"/>
      <c r="BS7" s="24">
        <f t="shared" si="2"/>
        <v>5</v>
      </c>
      <c r="BT7" s="24">
        <f>BE7+BE16+BE25+BE34+BE43</f>
        <v>80</v>
      </c>
      <c r="BU7" s="24">
        <f>(BE7+BE16+BE25+BE34+BE43)-AE43</f>
        <v>80</v>
      </c>
      <c r="BV7" s="86">
        <f>BU7/48</f>
        <v>1.6666666666666667</v>
      </c>
      <c r="BW7" s="158"/>
      <c r="BY7" s="153"/>
      <c r="BZ7" s="154"/>
    </row>
    <row r="8" spans="1:78" ht="12" thickBot="1">
      <c r="C8" s="104"/>
      <c r="D8" s="104"/>
      <c r="E8" s="32" t="s">
        <v>62</v>
      </c>
      <c r="F8" s="32">
        <v>6</v>
      </c>
      <c r="G8" s="32">
        <f>F8*16</f>
        <v>96</v>
      </c>
      <c r="I8" s="104"/>
      <c r="J8" s="104"/>
      <c r="K8" s="32" t="s">
        <v>62</v>
      </c>
      <c r="L8" s="32">
        <v>6</v>
      </c>
      <c r="M8" s="32">
        <f>L8*16</f>
        <v>96</v>
      </c>
      <c r="O8" s="104"/>
      <c r="P8" s="104"/>
      <c r="Q8" s="32" t="s">
        <v>62</v>
      </c>
      <c r="R8" s="32">
        <v>6</v>
      </c>
      <c r="S8" s="32">
        <f>R8*16</f>
        <v>96</v>
      </c>
      <c r="U8" s="104"/>
      <c r="V8" s="104"/>
      <c r="W8" s="32" t="s">
        <v>62</v>
      </c>
      <c r="X8" s="32">
        <v>0</v>
      </c>
      <c r="Y8" s="32">
        <f>X8*16</f>
        <v>0</v>
      </c>
      <c r="AA8" s="104"/>
      <c r="AB8" s="104"/>
      <c r="AC8" s="32" t="s">
        <v>62</v>
      </c>
      <c r="AD8" s="32">
        <v>3</v>
      </c>
      <c r="AE8" s="32">
        <f>AD8*16</f>
        <v>48</v>
      </c>
      <c r="AG8" s="104"/>
      <c r="AH8" s="104"/>
      <c r="AI8" s="32" t="s">
        <v>62</v>
      </c>
      <c r="AJ8" s="32">
        <v>1</v>
      </c>
      <c r="AK8" s="32">
        <f>AJ8*16</f>
        <v>16</v>
      </c>
      <c r="AN8" s="104"/>
      <c r="AO8" s="104"/>
      <c r="AP8" s="32"/>
      <c r="AQ8" s="32"/>
      <c r="AR8" s="32"/>
      <c r="AT8" s="104"/>
      <c r="AU8" s="104"/>
      <c r="AV8" s="32"/>
      <c r="AW8" s="32"/>
      <c r="AX8" s="32"/>
      <c r="BA8" s="99"/>
      <c r="BB8" s="99"/>
      <c r="BC8" s="32" t="s">
        <v>62</v>
      </c>
      <c r="BD8" s="33">
        <f t="shared" si="0"/>
        <v>22</v>
      </c>
      <c r="BE8" s="33">
        <f t="shared" si="0"/>
        <v>352</v>
      </c>
      <c r="BF8" s="146"/>
      <c r="BI8" s="33">
        <f t="shared" si="1"/>
        <v>0</v>
      </c>
      <c r="BJ8" s="33">
        <f t="shared" si="1"/>
        <v>0</v>
      </c>
      <c r="BK8" s="39">
        <f>BI7+BI8</f>
        <v>0</v>
      </c>
      <c r="BL8" s="37"/>
      <c r="BM8" s="31"/>
      <c r="BO8" s="110" t="s">
        <v>63</v>
      </c>
      <c r="BP8" s="110"/>
      <c r="BQ8" s="110"/>
      <c r="BR8" s="110"/>
      <c r="BS8" s="33">
        <f t="shared" si="2"/>
        <v>43</v>
      </c>
      <c r="BT8" s="33">
        <f>BE8+BE17+BE26+BE35+BE44</f>
        <v>688</v>
      </c>
      <c r="BU8" s="33">
        <f>(BE8+BE17+BE26+BE35+BE44)-AE44</f>
        <v>496</v>
      </c>
      <c r="BV8" s="87">
        <f>BU8/48</f>
        <v>10.333333333333334</v>
      </c>
      <c r="BW8" s="146"/>
      <c r="BY8" s="155"/>
      <c r="BZ8" s="156"/>
    </row>
    <row r="9" spans="1:78" ht="10.5" customHeight="1">
      <c r="C9" s="104"/>
      <c r="D9" s="104"/>
      <c r="E9" s="35" t="s">
        <v>64</v>
      </c>
      <c r="F9" s="74">
        <f>SUM(F5:F8)</f>
        <v>9</v>
      </c>
      <c r="G9" s="75">
        <f>SUM(G5:G8)</f>
        <v>144</v>
      </c>
      <c r="I9" s="104"/>
      <c r="J9" s="104"/>
      <c r="K9" s="35" t="s">
        <v>64</v>
      </c>
      <c r="L9" s="74">
        <f>SUM(L5:L8)</f>
        <v>9</v>
      </c>
      <c r="M9" s="75">
        <f>SUM(M5:M8)</f>
        <v>144</v>
      </c>
      <c r="O9" s="104"/>
      <c r="P9" s="104"/>
      <c r="Q9" s="35" t="s">
        <v>64</v>
      </c>
      <c r="R9" s="74">
        <f>SUM(R5:R8)</f>
        <v>9</v>
      </c>
      <c r="S9" s="75">
        <f>SUM(S5:S8)</f>
        <v>144</v>
      </c>
      <c r="U9" s="104"/>
      <c r="V9" s="104"/>
      <c r="W9" s="35" t="s">
        <v>64</v>
      </c>
      <c r="X9" s="74">
        <f>SUM(X5:X8)</f>
        <v>0</v>
      </c>
      <c r="Y9" s="75">
        <f>SUM(Y5:Y8)</f>
        <v>0</v>
      </c>
      <c r="AA9" s="104"/>
      <c r="AB9" s="104"/>
      <c r="AC9" s="35" t="s">
        <v>64</v>
      </c>
      <c r="AD9" s="74">
        <f>SUM(AD5:AD8)</f>
        <v>6</v>
      </c>
      <c r="AE9" s="75">
        <f>SUM(AE5:AE8)</f>
        <v>96</v>
      </c>
      <c r="AG9" s="104"/>
      <c r="AH9" s="104"/>
      <c r="AI9" s="35" t="s">
        <v>64</v>
      </c>
      <c r="AJ9" s="74">
        <f>SUM(AJ5:AJ8)</f>
        <v>3</v>
      </c>
      <c r="AK9" s="75">
        <f>SUM(AK5:AK8)</f>
        <v>48</v>
      </c>
      <c r="AN9" s="104"/>
      <c r="AO9" s="104"/>
      <c r="AP9" s="35" t="s">
        <v>64</v>
      </c>
      <c r="AQ9" s="35">
        <f>SUM(AQ5:AQ8)</f>
        <v>20</v>
      </c>
      <c r="AR9" s="35">
        <f>SUM(AR5:AR8)</f>
        <v>160</v>
      </c>
      <c r="AT9" s="104"/>
      <c r="AU9" s="104"/>
      <c r="AV9" s="35" t="s">
        <v>64</v>
      </c>
      <c r="AW9" s="35">
        <f>SUM(AW5:AW8)</f>
        <v>2</v>
      </c>
      <c r="AX9" s="35">
        <f>SUM(AX5:AX8)</f>
        <v>32</v>
      </c>
      <c r="BA9" s="36"/>
      <c r="BB9" s="36"/>
      <c r="BC9" s="40" t="s">
        <v>64</v>
      </c>
      <c r="BD9" s="39">
        <f>SUM(BD5:BD8)</f>
        <v>36</v>
      </c>
      <c r="BE9" s="39">
        <f>SUM(BE5:BE8)</f>
        <v>576</v>
      </c>
      <c r="BF9" s="39">
        <f>BF5+BF7</f>
        <v>36</v>
      </c>
      <c r="BI9" s="39">
        <f>SUM(BI5:BI8)</f>
        <v>22</v>
      </c>
      <c r="BJ9" s="39">
        <f>SUM(BJ5:BJ8)</f>
        <v>192</v>
      </c>
      <c r="BK9" s="39">
        <f>BK5+BK8</f>
        <v>22</v>
      </c>
      <c r="BL9" s="37"/>
      <c r="BM9" s="31"/>
      <c r="BO9" s="111" t="s">
        <v>15</v>
      </c>
      <c r="BP9" s="112"/>
      <c r="BQ9" s="112"/>
      <c r="BR9" s="113"/>
      <c r="BS9" s="39">
        <f>SUM(BS5:BS8)</f>
        <v>69</v>
      </c>
      <c r="BT9" s="39">
        <f>SUM(BT5:BT8)</f>
        <v>1104</v>
      </c>
      <c r="BU9" s="39">
        <f t="shared" ref="BU9" si="3">SUM(BU5:BU8)</f>
        <v>864</v>
      </c>
      <c r="BV9" s="84">
        <f>SUM(BV5:BV8)</f>
        <v>18</v>
      </c>
    </row>
    <row r="10" spans="1:78" ht="15" customHeight="1">
      <c r="C10" s="105" t="s">
        <v>65</v>
      </c>
      <c r="D10" s="106"/>
      <c r="E10" s="106"/>
      <c r="F10" s="106"/>
      <c r="G10" s="107"/>
      <c r="I10" s="105" t="s">
        <v>66</v>
      </c>
      <c r="J10" s="106"/>
      <c r="K10" s="106"/>
      <c r="L10" s="106"/>
      <c r="M10" s="107"/>
      <c r="O10" s="105" t="s">
        <v>67</v>
      </c>
      <c r="P10" s="106"/>
      <c r="Q10" s="106"/>
      <c r="R10" s="106"/>
      <c r="S10" s="107"/>
      <c r="U10" s="105"/>
      <c r="V10" s="106"/>
      <c r="W10" s="106"/>
      <c r="X10" s="106"/>
      <c r="Y10" s="107"/>
      <c r="AA10" s="105" t="s">
        <v>68</v>
      </c>
      <c r="AB10" s="106"/>
      <c r="AC10" s="106"/>
      <c r="AD10" s="106"/>
      <c r="AE10" s="107"/>
      <c r="AG10" s="159" t="s">
        <v>69</v>
      </c>
      <c r="AH10" s="159"/>
      <c r="AI10" s="159"/>
      <c r="AJ10" s="159"/>
      <c r="AK10" s="159"/>
      <c r="AN10" s="105" t="s">
        <v>70</v>
      </c>
      <c r="AO10" s="106"/>
      <c r="AP10" s="106"/>
      <c r="AQ10" s="106"/>
      <c r="AR10" s="107"/>
      <c r="AT10" s="105" t="s">
        <v>71</v>
      </c>
      <c r="AU10" s="106"/>
      <c r="AV10" s="106"/>
      <c r="AW10" s="106"/>
      <c r="AX10" s="107"/>
      <c r="BL10" s="37"/>
    </row>
    <row r="11" spans="1:78">
      <c r="C11" s="133" t="s">
        <v>72</v>
      </c>
      <c r="D11" s="133"/>
      <c r="E11" s="133"/>
      <c r="F11" s="133"/>
      <c r="G11" s="133"/>
      <c r="I11" s="133" t="s">
        <v>73</v>
      </c>
      <c r="J11" s="133"/>
      <c r="K11" s="133"/>
      <c r="L11" s="133"/>
      <c r="M11" s="133"/>
      <c r="O11" s="133" t="s">
        <v>74</v>
      </c>
      <c r="P11" s="133"/>
      <c r="Q11" s="133"/>
      <c r="R11" s="133"/>
      <c r="S11" s="133"/>
      <c r="U11" s="133"/>
      <c r="V11" s="133"/>
      <c r="W11" s="133"/>
      <c r="X11" s="133"/>
      <c r="Y11" s="133"/>
      <c r="AA11" s="133" t="s">
        <v>75</v>
      </c>
      <c r="AB11" s="133"/>
      <c r="AC11" s="133"/>
      <c r="AD11" s="133"/>
      <c r="AE11" s="133"/>
      <c r="AG11" s="133" t="s">
        <v>76</v>
      </c>
      <c r="AH11" s="133"/>
      <c r="AI11" s="133"/>
      <c r="AJ11" s="133"/>
      <c r="AK11" s="133"/>
      <c r="AN11" s="97" t="s">
        <v>77</v>
      </c>
      <c r="AO11" s="97"/>
      <c r="AP11" s="97"/>
      <c r="AQ11" s="97"/>
      <c r="AR11" s="97"/>
      <c r="AT11" s="97" t="s">
        <v>78</v>
      </c>
      <c r="AU11" s="97"/>
      <c r="AV11" s="97"/>
      <c r="AW11" s="97"/>
      <c r="AX11" s="97"/>
      <c r="BL11" s="37"/>
    </row>
    <row r="12" spans="1:78">
      <c r="BL12" s="37"/>
    </row>
    <row r="13" spans="1:78" ht="22.5">
      <c r="A13" s="31">
        <v>2</v>
      </c>
      <c r="C13" s="34" t="s">
        <v>42</v>
      </c>
      <c r="D13" s="34" t="s">
        <v>7</v>
      </c>
      <c r="E13" s="34" t="s">
        <v>43</v>
      </c>
      <c r="F13" s="34" t="s">
        <v>44</v>
      </c>
      <c r="G13" s="34" t="s">
        <v>45</v>
      </c>
      <c r="I13" s="34" t="s">
        <v>42</v>
      </c>
      <c r="J13" s="34" t="s">
        <v>7</v>
      </c>
      <c r="K13" s="34" t="s">
        <v>43</v>
      </c>
      <c r="L13" s="34" t="s">
        <v>44</v>
      </c>
      <c r="M13" s="34" t="s">
        <v>45</v>
      </c>
      <c r="O13" s="34" t="s">
        <v>42</v>
      </c>
      <c r="P13" s="34" t="s">
        <v>7</v>
      </c>
      <c r="Q13" s="34" t="s">
        <v>43</v>
      </c>
      <c r="R13" s="34" t="s">
        <v>44</v>
      </c>
      <c r="S13" s="34" t="s">
        <v>45</v>
      </c>
      <c r="U13" s="34" t="s">
        <v>42</v>
      </c>
      <c r="V13" s="34" t="s">
        <v>7</v>
      </c>
      <c r="W13" s="34" t="s">
        <v>43</v>
      </c>
      <c r="X13" s="34" t="s">
        <v>44</v>
      </c>
      <c r="Y13" s="34" t="s">
        <v>45</v>
      </c>
      <c r="AA13" s="34" t="s">
        <v>42</v>
      </c>
      <c r="AB13" s="34" t="s">
        <v>7</v>
      </c>
      <c r="AC13" s="34" t="s">
        <v>43</v>
      </c>
      <c r="AD13" s="34" t="s">
        <v>44</v>
      </c>
      <c r="AE13" s="34" t="s">
        <v>45</v>
      </c>
      <c r="AG13" s="34" t="s">
        <v>42</v>
      </c>
      <c r="AH13" s="34" t="s">
        <v>7</v>
      </c>
      <c r="AI13" s="34" t="s">
        <v>43</v>
      </c>
      <c r="AJ13" s="34" t="s">
        <v>44</v>
      </c>
      <c r="AK13" s="34" t="s">
        <v>45</v>
      </c>
      <c r="AN13" s="34" t="s">
        <v>42</v>
      </c>
      <c r="AO13" s="34" t="s">
        <v>7</v>
      </c>
      <c r="AP13" s="34" t="s">
        <v>43</v>
      </c>
      <c r="AQ13" s="34" t="s">
        <v>44</v>
      </c>
      <c r="AR13" s="34" t="s">
        <v>45</v>
      </c>
      <c r="AT13" s="34" t="s">
        <v>42</v>
      </c>
      <c r="AU13" s="34" t="s">
        <v>7</v>
      </c>
      <c r="AV13" s="34" t="s">
        <v>43</v>
      </c>
      <c r="AW13" s="34" t="s">
        <v>44</v>
      </c>
      <c r="AX13" s="34" t="s">
        <v>45</v>
      </c>
      <c r="BA13" s="27" t="s">
        <v>46</v>
      </c>
      <c r="BB13" s="27" t="s">
        <v>15</v>
      </c>
      <c r="BC13" s="44" t="s">
        <v>47</v>
      </c>
      <c r="BD13" s="38" t="s">
        <v>44</v>
      </c>
      <c r="BE13" s="38" t="s">
        <v>45</v>
      </c>
      <c r="BF13" s="38" t="s">
        <v>48</v>
      </c>
      <c r="BI13" s="38" t="s">
        <v>44</v>
      </c>
      <c r="BJ13" s="38" t="s">
        <v>45</v>
      </c>
      <c r="BK13" s="38" t="s">
        <v>48</v>
      </c>
      <c r="BL13" s="37"/>
      <c r="BM13" s="38" t="s">
        <v>49</v>
      </c>
      <c r="BO13" s="129" t="s">
        <v>79</v>
      </c>
      <c r="BP13" s="130"/>
      <c r="BQ13" s="130"/>
      <c r="BR13" s="131"/>
      <c r="BS13" s="38" t="s">
        <v>44</v>
      </c>
      <c r="BT13" s="38" t="s">
        <v>45</v>
      </c>
      <c r="BU13" s="44" t="s">
        <v>8</v>
      </c>
    </row>
    <row r="14" spans="1:78">
      <c r="C14" s="104"/>
      <c r="D14" s="104">
        <f>C14*48</f>
        <v>0</v>
      </c>
      <c r="E14" s="21" t="s">
        <v>52</v>
      </c>
      <c r="F14" s="21"/>
      <c r="G14" s="21">
        <f>F14*16</f>
        <v>0</v>
      </c>
      <c r="I14" s="104"/>
      <c r="J14" s="104">
        <f>I14*48</f>
        <v>0</v>
      </c>
      <c r="K14" s="21" t="s">
        <v>52</v>
      </c>
      <c r="L14" s="21">
        <v>0</v>
      </c>
      <c r="M14" s="21">
        <f>L14*16</f>
        <v>0</v>
      </c>
      <c r="O14" s="104"/>
      <c r="P14" s="104">
        <f>O14*48</f>
        <v>0</v>
      </c>
      <c r="Q14" s="21" t="s">
        <v>52</v>
      </c>
      <c r="R14" s="21">
        <v>0</v>
      </c>
      <c r="S14" s="21">
        <f>R14*16</f>
        <v>0</v>
      </c>
      <c r="U14" s="104"/>
      <c r="V14" s="104">
        <f>U14*48</f>
        <v>0</v>
      </c>
      <c r="W14" s="21" t="s">
        <v>52</v>
      </c>
      <c r="X14" s="21">
        <v>0</v>
      </c>
      <c r="Y14" s="21">
        <f>X14*16</f>
        <v>0</v>
      </c>
      <c r="AA14" s="104">
        <v>1</v>
      </c>
      <c r="AB14" s="104">
        <f>AA14*48</f>
        <v>48</v>
      </c>
      <c r="AC14" s="21" t="s">
        <v>52</v>
      </c>
      <c r="AD14" s="21">
        <v>2</v>
      </c>
      <c r="AE14" s="21">
        <f>AD14*16</f>
        <v>32</v>
      </c>
      <c r="AG14" s="104">
        <v>3</v>
      </c>
      <c r="AH14" s="104">
        <f>AG14*48</f>
        <v>144</v>
      </c>
      <c r="AI14" s="21" t="s">
        <v>52</v>
      </c>
      <c r="AJ14" s="21">
        <v>3</v>
      </c>
      <c r="AK14" s="21">
        <f>AJ14*16</f>
        <v>48</v>
      </c>
      <c r="AN14" s="104"/>
      <c r="AO14" s="104"/>
      <c r="AP14" s="21" t="s">
        <v>80</v>
      </c>
      <c r="AQ14" s="21">
        <v>10</v>
      </c>
      <c r="AR14" s="21">
        <f>AQ14*8</f>
        <v>80</v>
      </c>
      <c r="AT14" s="104"/>
      <c r="AU14" s="104"/>
      <c r="AV14" s="21" t="s">
        <v>52</v>
      </c>
      <c r="AW14" s="21">
        <v>2</v>
      </c>
      <c r="AX14" s="21">
        <f>AW14*16</f>
        <v>32</v>
      </c>
      <c r="BA14" s="99">
        <f>C14+I14+O14+U14+AA14+AG14</f>
        <v>4</v>
      </c>
      <c r="BB14" s="99">
        <f>D14+J14+P14+V14+AB14+AH14</f>
        <v>192</v>
      </c>
      <c r="BC14" s="21" t="s">
        <v>52</v>
      </c>
      <c r="BD14" s="22">
        <f t="shared" ref="BD14:BE17" si="4">F14+L14+R14+X14+AD14+AJ14</f>
        <v>5</v>
      </c>
      <c r="BE14" s="22">
        <f t="shared" si="4"/>
        <v>80</v>
      </c>
      <c r="BF14" s="143">
        <f>BD14+BD15</f>
        <v>5</v>
      </c>
      <c r="BG14" s="46" t="s">
        <v>81</v>
      </c>
      <c r="BI14" s="22">
        <f>AQ14+AW14</f>
        <v>12</v>
      </c>
      <c r="BJ14" s="22">
        <f t="shared" ref="BI14:BJ17" si="5">AR14+AX14</f>
        <v>112</v>
      </c>
      <c r="BK14" s="45">
        <f>BI14+BI15</f>
        <v>22</v>
      </c>
      <c r="BL14" s="37"/>
      <c r="BM14" s="66">
        <f>BF14+BK14</f>
        <v>27</v>
      </c>
      <c r="BO14" s="120" t="s">
        <v>31</v>
      </c>
      <c r="BP14" s="121"/>
      <c r="BQ14" s="121"/>
      <c r="BR14" s="122"/>
      <c r="BS14" s="34">
        <f>F9+L9+R9+X9+AD9+AJ9</f>
        <v>36</v>
      </c>
      <c r="BT14" s="34">
        <f>G9+M9+S9+Y9+AE9+AK9</f>
        <v>576</v>
      </c>
      <c r="BU14" s="83">
        <f>BT14/48</f>
        <v>12</v>
      </c>
    </row>
    <row r="15" spans="1:78">
      <c r="C15" s="104"/>
      <c r="D15" s="104"/>
      <c r="E15" s="21" t="s">
        <v>57</v>
      </c>
      <c r="F15" s="21"/>
      <c r="G15" s="21">
        <f>F15*16</f>
        <v>0</v>
      </c>
      <c r="I15" s="104"/>
      <c r="J15" s="104"/>
      <c r="K15" s="21" t="s">
        <v>57</v>
      </c>
      <c r="L15" s="21">
        <v>0</v>
      </c>
      <c r="M15" s="21">
        <f>L15*16</f>
        <v>0</v>
      </c>
      <c r="O15" s="104"/>
      <c r="P15" s="104"/>
      <c r="Q15" s="21" t="s">
        <v>57</v>
      </c>
      <c r="R15" s="21">
        <v>0</v>
      </c>
      <c r="S15" s="21">
        <f>R15*16</f>
        <v>0</v>
      </c>
      <c r="U15" s="104"/>
      <c r="V15" s="104"/>
      <c r="W15" s="21" t="s">
        <v>57</v>
      </c>
      <c r="X15" s="21">
        <v>0</v>
      </c>
      <c r="Y15" s="21">
        <f>X15*16</f>
        <v>0</v>
      </c>
      <c r="AA15" s="104"/>
      <c r="AB15" s="104"/>
      <c r="AC15" s="21" t="s">
        <v>57</v>
      </c>
      <c r="AD15" s="21">
        <v>0</v>
      </c>
      <c r="AE15" s="21">
        <f>AD15*16</f>
        <v>0</v>
      </c>
      <c r="AG15" s="104"/>
      <c r="AH15" s="104"/>
      <c r="AI15" s="21" t="s">
        <v>57</v>
      </c>
      <c r="AJ15" s="21">
        <v>0</v>
      </c>
      <c r="AK15" s="21">
        <f>AJ15*16</f>
        <v>0</v>
      </c>
      <c r="AN15" s="104"/>
      <c r="AO15" s="104"/>
      <c r="AP15" s="21" t="s">
        <v>82</v>
      </c>
      <c r="AQ15" s="21">
        <v>10</v>
      </c>
      <c r="AR15" s="21">
        <f>AQ15*8</f>
        <v>80</v>
      </c>
      <c r="AT15" s="104"/>
      <c r="AU15" s="104"/>
      <c r="AV15" s="21"/>
      <c r="AW15" s="21"/>
      <c r="AX15" s="21"/>
      <c r="BA15" s="99"/>
      <c r="BB15" s="99"/>
      <c r="BC15" s="21" t="s">
        <v>57</v>
      </c>
      <c r="BD15" s="22">
        <f t="shared" si="4"/>
        <v>0</v>
      </c>
      <c r="BE15" s="22">
        <f t="shared" si="4"/>
        <v>0</v>
      </c>
      <c r="BF15" s="144"/>
      <c r="BI15" s="22">
        <f>AQ15+AW15</f>
        <v>10</v>
      </c>
      <c r="BJ15" s="22">
        <f t="shared" si="5"/>
        <v>80</v>
      </c>
      <c r="BK15" s="39"/>
      <c r="BL15" s="37"/>
      <c r="BM15" s="31"/>
      <c r="BO15" s="123" t="s">
        <v>33</v>
      </c>
      <c r="BP15" s="124"/>
      <c r="BQ15" s="124"/>
      <c r="BR15" s="125"/>
      <c r="BS15" s="34">
        <f>F18+L18+R18+X18+AD18+AJ18+F27+L27+R27+X27+AD27+AJ27+F36+L36+R36+X36+AD36+AJ36+F45+X45</f>
        <v>18</v>
      </c>
      <c r="BT15" s="34">
        <f>G18+M18+S18+Y18+AE18+AK18+G27+M27+S27+Y27+AE27+AK27+G36+M36+S36+Y36+AE36+AK36+G45+J41+P41+Y45</f>
        <v>624</v>
      </c>
      <c r="BU15" s="83">
        <f>BT15/48</f>
        <v>13</v>
      </c>
    </row>
    <row r="16" spans="1:78">
      <c r="C16" s="104"/>
      <c r="D16" s="104"/>
      <c r="E16" s="23" t="s">
        <v>60</v>
      </c>
      <c r="F16" s="23"/>
      <c r="G16" s="23">
        <f>F16*16</f>
        <v>0</v>
      </c>
      <c r="I16" s="104"/>
      <c r="J16" s="104"/>
      <c r="K16" s="23" t="s">
        <v>60</v>
      </c>
      <c r="L16" s="23">
        <v>0</v>
      </c>
      <c r="M16" s="23">
        <f>L16*16</f>
        <v>0</v>
      </c>
      <c r="O16" s="104"/>
      <c r="P16" s="104"/>
      <c r="Q16" s="23" t="s">
        <v>60</v>
      </c>
      <c r="R16" s="23">
        <v>0</v>
      </c>
      <c r="S16" s="23">
        <f>R16*16</f>
        <v>0</v>
      </c>
      <c r="U16" s="104"/>
      <c r="V16" s="104"/>
      <c r="W16" s="23" t="s">
        <v>60</v>
      </c>
      <c r="X16" s="23">
        <v>0</v>
      </c>
      <c r="Y16" s="23">
        <f>X16*16</f>
        <v>0</v>
      </c>
      <c r="AA16" s="104"/>
      <c r="AB16" s="104"/>
      <c r="AC16" s="23" t="s">
        <v>60</v>
      </c>
      <c r="AD16" s="23">
        <v>0</v>
      </c>
      <c r="AE16" s="23">
        <f>AD16*16</f>
        <v>0</v>
      </c>
      <c r="AG16" s="104"/>
      <c r="AH16" s="104"/>
      <c r="AI16" s="23" t="s">
        <v>60</v>
      </c>
      <c r="AJ16" s="23">
        <v>1</v>
      </c>
      <c r="AK16" s="23">
        <f>AJ16*16</f>
        <v>16</v>
      </c>
      <c r="AN16" s="104"/>
      <c r="AO16" s="104"/>
      <c r="AP16" s="23"/>
      <c r="AQ16" s="23"/>
      <c r="AR16" s="23"/>
      <c r="AT16" s="104"/>
      <c r="AU16" s="104"/>
      <c r="AV16" s="23"/>
      <c r="AW16" s="23"/>
      <c r="AX16" s="23"/>
      <c r="BA16" s="99"/>
      <c r="BB16" s="99"/>
      <c r="BC16" s="23" t="s">
        <v>60</v>
      </c>
      <c r="BD16" s="24">
        <f t="shared" si="4"/>
        <v>1</v>
      </c>
      <c r="BE16" s="24">
        <f t="shared" si="4"/>
        <v>16</v>
      </c>
      <c r="BF16" s="145">
        <f>BD16+BD17</f>
        <v>7</v>
      </c>
      <c r="BI16" s="24">
        <f t="shared" si="5"/>
        <v>0</v>
      </c>
      <c r="BJ16" s="24">
        <f t="shared" si="5"/>
        <v>0</v>
      </c>
      <c r="BK16" s="39"/>
      <c r="BL16" s="37"/>
      <c r="BM16" s="31"/>
      <c r="BO16" s="126" t="s">
        <v>34</v>
      </c>
      <c r="BP16" s="127"/>
      <c r="BQ16" s="127"/>
      <c r="BR16" s="128"/>
      <c r="BS16" s="34">
        <v>15</v>
      </c>
      <c r="BT16" s="34">
        <f>AB41</f>
        <v>240</v>
      </c>
      <c r="BU16" s="83">
        <f>BT16/48</f>
        <v>5</v>
      </c>
    </row>
    <row r="17" spans="1:73">
      <c r="C17" s="104"/>
      <c r="D17" s="104"/>
      <c r="E17" s="32" t="s">
        <v>62</v>
      </c>
      <c r="F17" s="32"/>
      <c r="G17" s="32">
        <f>F17*16</f>
        <v>0</v>
      </c>
      <c r="I17" s="104"/>
      <c r="J17" s="104"/>
      <c r="K17" s="32" t="s">
        <v>62</v>
      </c>
      <c r="L17" s="32">
        <v>0</v>
      </c>
      <c r="M17" s="32">
        <f>L17*16</f>
        <v>0</v>
      </c>
      <c r="O17" s="104"/>
      <c r="P17" s="104"/>
      <c r="Q17" s="32" t="s">
        <v>62</v>
      </c>
      <c r="R17" s="32">
        <v>0</v>
      </c>
      <c r="S17" s="32">
        <f>R17*16</f>
        <v>0</v>
      </c>
      <c r="U17" s="104"/>
      <c r="V17" s="104"/>
      <c r="W17" s="32" t="s">
        <v>62</v>
      </c>
      <c r="X17" s="32">
        <v>0</v>
      </c>
      <c r="Y17" s="32">
        <f>X17*16</f>
        <v>0</v>
      </c>
      <c r="AA17" s="104"/>
      <c r="AB17" s="104"/>
      <c r="AC17" s="32" t="s">
        <v>62</v>
      </c>
      <c r="AD17" s="32">
        <v>1</v>
      </c>
      <c r="AE17" s="32">
        <f>AD17*16</f>
        <v>16</v>
      </c>
      <c r="AG17" s="104"/>
      <c r="AH17" s="104"/>
      <c r="AI17" s="32" t="s">
        <v>62</v>
      </c>
      <c r="AJ17" s="32">
        <v>5</v>
      </c>
      <c r="AK17" s="32">
        <f>AJ17*16</f>
        <v>80</v>
      </c>
      <c r="AN17" s="104"/>
      <c r="AO17" s="104"/>
      <c r="AP17" s="32"/>
      <c r="AQ17" s="32"/>
      <c r="AR17" s="32"/>
      <c r="AT17" s="104"/>
      <c r="AU17" s="104"/>
      <c r="AV17" s="32"/>
      <c r="AW17" s="32"/>
      <c r="AX17" s="32"/>
      <c r="BA17" s="99"/>
      <c r="BB17" s="99"/>
      <c r="BC17" s="32" t="s">
        <v>62</v>
      </c>
      <c r="BD17" s="33">
        <f t="shared" si="4"/>
        <v>6</v>
      </c>
      <c r="BE17" s="33">
        <f t="shared" si="4"/>
        <v>96</v>
      </c>
      <c r="BF17" s="146"/>
      <c r="BI17" s="33">
        <f t="shared" si="5"/>
        <v>0</v>
      </c>
      <c r="BJ17" s="33">
        <f t="shared" si="5"/>
        <v>0</v>
      </c>
      <c r="BK17" s="39">
        <f>BI16+BI17</f>
        <v>0</v>
      </c>
      <c r="BL17" s="37"/>
      <c r="BM17" s="31"/>
      <c r="BO17" s="109" t="s">
        <v>15</v>
      </c>
      <c r="BP17" s="109"/>
      <c r="BQ17" s="109"/>
      <c r="BR17" s="109"/>
      <c r="BS17" s="39">
        <f>SUM(BS14:BS16)</f>
        <v>69</v>
      </c>
      <c r="BT17" s="39">
        <f>SUM(BT14:BT16)</f>
        <v>1440</v>
      </c>
      <c r="BU17" s="84">
        <f>SUM(BU14:BU16)</f>
        <v>30</v>
      </c>
    </row>
    <row r="18" spans="1:73">
      <c r="C18" s="104"/>
      <c r="D18" s="104"/>
      <c r="E18" s="35" t="s">
        <v>64</v>
      </c>
      <c r="F18" s="74">
        <f>SUM(F14:F17)</f>
        <v>0</v>
      </c>
      <c r="G18" s="75">
        <f>SUM(G14:G17)</f>
        <v>0</v>
      </c>
      <c r="I18" s="104"/>
      <c r="J18" s="104"/>
      <c r="K18" s="35" t="s">
        <v>64</v>
      </c>
      <c r="L18" s="74">
        <f>SUM(L14:L17)</f>
        <v>0</v>
      </c>
      <c r="M18" s="75">
        <f>SUM(M14:M17)</f>
        <v>0</v>
      </c>
      <c r="O18" s="104"/>
      <c r="P18" s="104"/>
      <c r="Q18" s="35" t="s">
        <v>64</v>
      </c>
      <c r="R18" s="74">
        <f>SUM(R14:R17)</f>
        <v>0</v>
      </c>
      <c r="S18" s="75">
        <f>SUM(S14:S17)</f>
        <v>0</v>
      </c>
      <c r="U18" s="104"/>
      <c r="V18" s="104"/>
      <c r="W18" s="35" t="s">
        <v>64</v>
      </c>
      <c r="X18" s="74">
        <f>SUM(X14:X17)</f>
        <v>0</v>
      </c>
      <c r="Y18" s="75">
        <f>SUM(Y14:Y17)</f>
        <v>0</v>
      </c>
      <c r="AA18" s="104"/>
      <c r="AB18" s="104"/>
      <c r="AC18" s="35" t="s">
        <v>64</v>
      </c>
      <c r="AD18" s="74">
        <f>SUM(AD14:AD17)</f>
        <v>3</v>
      </c>
      <c r="AE18" s="75">
        <f>SUM(AE14:AE17)</f>
        <v>48</v>
      </c>
      <c r="AG18" s="104"/>
      <c r="AH18" s="104"/>
      <c r="AI18" s="35" t="s">
        <v>64</v>
      </c>
      <c r="AJ18" s="74">
        <f>SUM(AJ14:AJ17)</f>
        <v>9</v>
      </c>
      <c r="AK18" s="75">
        <f>SUM(AK14:AK17)</f>
        <v>144</v>
      </c>
      <c r="AN18" s="104"/>
      <c r="AO18" s="104"/>
      <c r="AP18" s="35" t="s">
        <v>64</v>
      </c>
      <c r="AQ18" s="35">
        <f>SUM(AQ14:AQ17)</f>
        <v>20</v>
      </c>
      <c r="AR18" s="35">
        <f>SUM(AR14:AR17)</f>
        <v>160</v>
      </c>
      <c r="AT18" s="104"/>
      <c r="AU18" s="104"/>
      <c r="AV18" s="35" t="s">
        <v>64</v>
      </c>
      <c r="AW18" s="35">
        <f>SUM(AW14:AW17)</f>
        <v>2</v>
      </c>
      <c r="AX18" s="35">
        <f>SUM(AX14:AX17)</f>
        <v>32</v>
      </c>
      <c r="BA18" s="36"/>
      <c r="BB18" s="36"/>
      <c r="BC18" s="40" t="s">
        <v>64</v>
      </c>
      <c r="BD18" s="39">
        <f>SUM(BD14:BD17)</f>
        <v>12</v>
      </c>
      <c r="BE18" s="39">
        <f>SUM(BE14:BE17)</f>
        <v>192</v>
      </c>
      <c r="BF18" s="39">
        <f>BF14+BF16</f>
        <v>12</v>
      </c>
      <c r="BI18" s="39">
        <f>SUM(BI14:BI17)</f>
        <v>22</v>
      </c>
      <c r="BJ18" s="39">
        <f>SUM(BJ14:BJ17)</f>
        <v>192</v>
      </c>
      <c r="BK18" s="39">
        <f>BK14+BK17</f>
        <v>22</v>
      </c>
      <c r="BL18" s="37"/>
      <c r="BM18" s="31"/>
    </row>
    <row r="19" spans="1:73">
      <c r="C19" s="105"/>
      <c r="D19" s="106"/>
      <c r="E19" s="106"/>
      <c r="F19" s="106"/>
      <c r="G19" s="107"/>
      <c r="I19" s="105"/>
      <c r="J19" s="106"/>
      <c r="K19" s="106"/>
      <c r="L19" s="106"/>
      <c r="M19" s="107"/>
      <c r="O19" s="105"/>
      <c r="P19" s="106"/>
      <c r="Q19" s="106"/>
      <c r="R19" s="106"/>
      <c r="S19" s="107"/>
      <c r="U19" s="105"/>
      <c r="V19" s="106"/>
      <c r="W19" s="106"/>
      <c r="X19" s="106"/>
      <c r="Y19" s="107"/>
      <c r="AA19" s="105" t="s">
        <v>83</v>
      </c>
      <c r="AB19" s="106"/>
      <c r="AC19" s="106"/>
      <c r="AD19" s="106"/>
      <c r="AE19" s="107"/>
      <c r="AG19" s="105" t="s">
        <v>84</v>
      </c>
      <c r="AH19" s="106"/>
      <c r="AI19" s="106"/>
      <c r="AJ19" s="106"/>
      <c r="AK19" s="107"/>
      <c r="AN19" s="105" t="s">
        <v>85</v>
      </c>
      <c r="AO19" s="106"/>
      <c r="AP19" s="106"/>
      <c r="AQ19" s="106"/>
      <c r="AR19" s="107"/>
      <c r="AT19" s="105" t="s">
        <v>86</v>
      </c>
      <c r="AU19" s="106"/>
      <c r="AV19" s="106"/>
      <c r="AW19" s="106"/>
      <c r="AX19" s="107"/>
      <c r="BL19" s="37"/>
    </row>
    <row r="20" spans="1:73">
      <c r="C20" s="132"/>
      <c r="D20" s="132"/>
      <c r="E20" s="132"/>
      <c r="F20" s="132"/>
      <c r="G20" s="132"/>
      <c r="I20" s="132"/>
      <c r="J20" s="132"/>
      <c r="K20" s="132"/>
      <c r="L20" s="132"/>
      <c r="M20" s="132"/>
      <c r="O20" s="132"/>
      <c r="P20" s="132"/>
      <c r="Q20" s="132"/>
      <c r="R20" s="132"/>
      <c r="S20" s="132"/>
      <c r="U20" s="132"/>
      <c r="V20" s="132"/>
      <c r="W20" s="132"/>
      <c r="X20" s="132"/>
      <c r="Y20" s="132"/>
      <c r="AA20" s="132" t="s">
        <v>87</v>
      </c>
      <c r="AB20" s="132"/>
      <c r="AC20" s="132"/>
      <c r="AD20" s="132"/>
      <c r="AE20" s="132"/>
      <c r="AG20" s="132" t="s">
        <v>88</v>
      </c>
      <c r="AH20" s="132"/>
      <c r="AI20" s="132"/>
      <c r="AJ20" s="132"/>
      <c r="AK20" s="132"/>
      <c r="AN20" s="97"/>
      <c r="AO20" s="97"/>
      <c r="AP20" s="97"/>
      <c r="AQ20" s="97"/>
      <c r="AR20" s="97"/>
      <c r="AT20" s="97" t="s">
        <v>89</v>
      </c>
      <c r="AU20" s="97"/>
      <c r="AV20" s="97"/>
      <c r="AW20" s="97"/>
      <c r="AX20" s="97"/>
      <c r="BL20" s="37"/>
    </row>
    <row r="21" spans="1:73">
      <c r="BL21" s="37"/>
    </row>
    <row r="22" spans="1:73" ht="22.5">
      <c r="A22" s="31">
        <v>3</v>
      </c>
      <c r="C22" s="34" t="s">
        <v>42</v>
      </c>
      <c r="D22" s="34" t="s">
        <v>7</v>
      </c>
      <c r="E22" s="34" t="s">
        <v>43</v>
      </c>
      <c r="F22" s="34" t="s">
        <v>44</v>
      </c>
      <c r="G22" s="34" t="s">
        <v>45</v>
      </c>
      <c r="I22" s="34" t="s">
        <v>42</v>
      </c>
      <c r="J22" s="34" t="s">
        <v>7</v>
      </c>
      <c r="K22" s="34" t="s">
        <v>43</v>
      </c>
      <c r="L22" s="34" t="s">
        <v>44</v>
      </c>
      <c r="M22" s="34" t="s">
        <v>45</v>
      </c>
      <c r="O22" s="34" t="s">
        <v>42</v>
      </c>
      <c r="P22" s="34" t="s">
        <v>7</v>
      </c>
      <c r="Q22" s="34" t="s">
        <v>43</v>
      </c>
      <c r="R22" s="34" t="s">
        <v>44</v>
      </c>
      <c r="S22" s="34" t="s">
        <v>45</v>
      </c>
      <c r="U22" s="34" t="s">
        <v>42</v>
      </c>
      <c r="V22" s="34" t="s">
        <v>7</v>
      </c>
      <c r="W22" s="34" t="s">
        <v>43</v>
      </c>
      <c r="X22" s="34" t="s">
        <v>44</v>
      </c>
      <c r="Y22" s="34" t="s">
        <v>45</v>
      </c>
      <c r="AA22" s="34" t="s">
        <v>42</v>
      </c>
      <c r="AB22" s="34" t="s">
        <v>7</v>
      </c>
      <c r="AC22" s="34" t="s">
        <v>43</v>
      </c>
      <c r="AD22" s="34" t="s">
        <v>44</v>
      </c>
      <c r="AE22" s="34" t="s">
        <v>45</v>
      </c>
      <c r="AG22" s="34" t="s">
        <v>42</v>
      </c>
      <c r="AH22" s="34" t="s">
        <v>7</v>
      </c>
      <c r="AI22" s="34" t="s">
        <v>43</v>
      </c>
      <c r="AJ22" s="34" t="s">
        <v>44</v>
      </c>
      <c r="AK22" s="34" t="s">
        <v>45</v>
      </c>
      <c r="AN22" s="34" t="s">
        <v>42</v>
      </c>
      <c r="AO22" s="34" t="s">
        <v>7</v>
      </c>
      <c r="AP22" s="34" t="s">
        <v>43</v>
      </c>
      <c r="AQ22" s="34" t="s">
        <v>44</v>
      </c>
      <c r="AR22" s="34" t="s">
        <v>45</v>
      </c>
      <c r="BA22" s="27" t="s">
        <v>46</v>
      </c>
      <c r="BB22" s="27" t="s">
        <v>15</v>
      </c>
      <c r="BC22" s="44" t="s">
        <v>47</v>
      </c>
      <c r="BD22" s="38" t="s">
        <v>44</v>
      </c>
      <c r="BE22" s="38" t="s">
        <v>45</v>
      </c>
      <c r="BF22" s="38" t="s">
        <v>48</v>
      </c>
      <c r="BI22" s="38" t="s">
        <v>44</v>
      </c>
      <c r="BJ22" s="38" t="s">
        <v>45</v>
      </c>
      <c r="BK22" s="38" t="s">
        <v>48</v>
      </c>
      <c r="BL22" s="37"/>
      <c r="BM22" s="38" t="s">
        <v>49</v>
      </c>
    </row>
    <row r="23" spans="1:73">
      <c r="C23" s="104"/>
      <c r="D23" s="104">
        <f>C23*48</f>
        <v>0</v>
      </c>
      <c r="E23" s="21" t="s">
        <v>52</v>
      </c>
      <c r="F23" s="21">
        <v>0</v>
      </c>
      <c r="G23" s="21">
        <f>F23*16</f>
        <v>0</v>
      </c>
      <c r="I23" s="104"/>
      <c r="J23" s="104">
        <f>I23*48</f>
        <v>0</v>
      </c>
      <c r="K23" s="21" t="s">
        <v>52</v>
      </c>
      <c r="L23" s="21">
        <v>0</v>
      </c>
      <c r="M23" s="21">
        <f>L23*16</f>
        <v>0</v>
      </c>
      <c r="O23" s="104"/>
      <c r="P23" s="104">
        <f>O23*48</f>
        <v>0</v>
      </c>
      <c r="Q23" s="21" t="s">
        <v>52</v>
      </c>
      <c r="R23" s="21">
        <v>0</v>
      </c>
      <c r="S23" s="21">
        <f>R23*16</f>
        <v>0</v>
      </c>
      <c r="U23" s="104"/>
      <c r="V23" s="104">
        <f>U23*48</f>
        <v>0</v>
      </c>
      <c r="W23" s="21" t="s">
        <v>52</v>
      </c>
      <c r="X23" s="21">
        <v>0</v>
      </c>
      <c r="Y23" s="21">
        <f>X23*16</f>
        <v>0</v>
      </c>
      <c r="AA23" s="104"/>
      <c r="AB23" s="104">
        <f>AA23*48</f>
        <v>0</v>
      </c>
      <c r="AC23" s="21" t="s">
        <v>52</v>
      </c>
      <c r="AD23" s="21">
        <v>0</v>
      </c>
      <c r="AE23" s="21">
        <f>AD23*16</f>
        <v>0</v>
      </c>
      <c r="AG23" s="104"/>
      <c r="AH23" s="104">
        <f>AG23*48</f>
        <v>0</v>
      </c>
      <c r="AI23" s="21" t="s">
        <v>52</v>
      </c>
      <c r="AJ23" s="21">
        <v>0</v>
      </c>
      <c r="AK23" s="21">
        <f>AJ23*16</f>
        <v>0</v>
      </c>
      <c r="AN23" s="104"/>
      <c r="AO23" s="104"/>
      <c r="AP23" s="21" t="s">
        <v>52</v>
      </c>
      <c r="AQ23" s="21">
        <v>2</v>
      </c>
      <c r="AR23" s="21">
        <f>AQ23*16</f>
        <v>32</v>
      </c>
      <c r="BA23" s="99">
        <f>C23+I23+O23+U23+AA23+AG23</f>
        <v>0</v>
      </c>
      <c r="BB23" s="99">
        <f>D23+J23+P23+V23+AB23+AH23</f>
        <v>0</v>
      </c>
      <c r="BC23" s="21" t="s">
        <v>52</v>
      </c>
      <c r="BD23" s="22">
        <f t="shared" ref="BD23:BE26" si="6">F23+L23+R23+X23+AD23+AJ23</f>
        <v>0</v>
      </c>
      <c r="BE23" s="22">
        <f t="shared" si="6"/>
        <v>0</v>
      </c>
      <c r="BF23" s="143">
        <f>BD23+BD24</f>
        <v>0</v>
      </c>
      <c r="BG23" s="46" t="s">
        <v>81</v>
      </c>
      <c r="BI23" s="22">
        <f t="shared" ref="BI23:BJ26" si="7">AQ23</f>
        <v>2</v>
      </c>
      <c r="BJ23" s="22">
        <f t="shared" si="7"/>
        <v>32</v>
      </c>
      <c r="BK23" s="45">
        <f>BI23+BI24</f>
        <v>2</v>
      </c>
      <c r="BL23" s="37"/>
      <c r="BM23" s="66">
        <f>BF23+BK23</f>
        <v>2</v>
      </c>
      <c r="BN23" s="37"/>
    </row>
    <row r="24" spans="1:73">
      <c r="C24" s="104"/>
      <c r="D24" s="104"/>
      <c r="E24" s="21" t="s">
        <v>57</v>
      </c>
      <c r="F24" s="21">
        <v>0</v>
      </c>
      <c r="G24" s="21">
        <f>F24*16</f>
        <v>0</v>
      </c>
      <c r="I24" s="104"/>
      <c r="J24" s="104"/>
      <c r="K24" s="21" t="s">
        <v>57</v>
      </c>
      <c r="L24" s="21">
        <v>0</v>
      </c>
      <c r="M24" s="21">
        <f>L24*16</f>
        <v>0</v>
      </c>
      <c r="O24" s="104"/>
      <c r="P24" s="104"/>
      <c r="Q24" s="21" t="s">
        <v>57</v>
      </c>
      <c r="R24" s="21">
        <v>0</v>
      </c>
      <c r="S24" s="21">
        <f>R24*16</f>
        <v>0</v>
      </c>
      <c r="U24" s="104"/>
      <c r="V24" s="104"/>
      <c r="W24" s="21" t="s">
        <v>57</v>
      </c>
      <c r="X24" s="21">
        <v>0</v>
      </c>
      <c r="Y24" s="21">
        <f>X24*16</f>
        <v>0</v>
      </c>
      <c r="AA24" s="104"/>
      <c r="AB24" s="104"/>
      <c r="AC24" s="21" t="s">
        <v>57</v>
      </c>
      <c r="AD24" s="21">
        <v>0</v>
      </c>
      <c r="AE24" s="21">
        <f>AD24*16</f>
        <v>0</v>
      </c>
      <c r="AG24" s="104"/>
      <c r="AH24" s="104"/>
      <c r="AI24" s="21" t="s">
        <v>57</v>
      </c>
      <c r="AJ24" s="21">
        <v>0</v>
      </c>
      <c r="AK24" s="21">
        <f>AJ24*16</f>
        <v>0</v>
      </c>
      <c r="AN24" s="104"/>
      <c r="AO24" s="104"/>
      <c r="AP24" s="21"/>
      <c r="AQ24" s="21"/>
      <c r="AR24" s="21"/>
      <c r="BA24" s="99"/>
      <c r="BB24" s="99"/>
      <c r="BC24" s="21" t="s">
        <v>57</v>
      </c>
      <c r="BD24" s="22">
        <f t="shared" si="6"/>
        <v>0</v>
      </c>
      <c r="BE24" s="22">
        <f t="shared" si="6"/>
        <v>0</v>
      </c>
      <c r="BF24" s="144"/>
      <c r="BI24" s="22">
        <f t="shared" si="7"/>
        <v>0</v>
      </c>
      <c r="BJ24" s="22">
        <f t="shared" si="7"/>
        <v>0</v>
      </c>
      <c r="BK24" s="39"/>
      <c r="BL24" s="37"/>
      <c r="BM24" s="31"/>
    </row>
    <row r="25" spans="1:73">
      <c r="C25" s="104"/>
      <c r="D25" s="104"/>
      <c r="E25" s="23" t="s">
        <v>60</v>
      </c>
      <c r="F25" s="23">
        <v>0</v>
      </c>
      <c r="G25" s="23">
        <f>F25*16</f>
        <v>0</v>
      </c>
      <c r="I25" s="104"/>
      <c r="J25" s="104"/>
      <c r="K25" s="23" t="s">
        <v>60</v>
      </c>
      <c r="L25" s="23">
        <v>0</v>
      </c>
      <c r="M25" s="23">
        <f>L25*16</f>
        <v>0</v>
      </c>
      <c r="O25" s="104"/>
      <c r="P25" s="104"/>
      <c r="Q25" s="23" t="s">
        <v>60</v>
      </c>
      <c r="R25" s="23">
        <v>0</v>
      </c>
      <c r="S25" s="23">
        <f>R25*16</f>
        <v>0</v>
      </c>
      <c r="U25" s="104"/>
      <c r="V25" s="104"/>
      <c r="W25" s="23" t="s">
        <v>60</v>
      </c>
      <c r="X25" s="23">
        <v>0</v>
      </c>
      <c r="Y25" s="23">
        <f>X25*16</f>
        <v>0</v>
      </c>
      <c r="AA25" s="104"/>
      <c r="AB25" s="104"/>
      <c r="AC25" s="23" t="s">
        <v>60</v>
      </c>
      <c r="AD25" s="23">
        <v>0</v>
      </c>
      <c r="AE25" s="23">
        <f>AD25*16</f>
        <v>0</v>
      </c>
      <c r="AG25" s="104"/>
      <c r="AH25" s="104"/>
      <c r="AI25" s="23" t="s">
        <v>60</v>
      </c>
      <c r="AJ25" s="23">
        <v>0</v>
      </c>
      <c r="AK25" s="23">
        <f>AJ25*16</f>
        <v>0</v>
      </c>
      <c r="AN25" s="104"/>
      <c r="AO25" s="104"/>
      <c r="AP25" s="23"/>
      <c r="AQ25" s="23"/>
      <c r="AR25" s="23"/>
      <c r="BA25" s="99"/>
      <c r="BB25" s="99"/>
      <c r="BC25" s="23" t="s">
        <v>60</v>
      </c>
      <c r="BD25" s="24">
        <f t="shared" si="6"/>
        <v>0</v>
      </c>
      <c r="BE25" s="24">
        <f t="shared" si="6"/>
        <v>0</v>
      </c>
      <c r="BF25" s="145">
        <f>BD25+BD26</f>
        <v>0</v>
      </c>
      <c r="BI25" s="24">
        <f t="shared" si="7"/>
        <v>0</v>
      </c>
      <c r="BJ25" s="24">
        <f t="shared" si="7"/>
        <v>0</v>
      </c>
      <c r="BK25" s="39"/>
      <c r="BL25" s="37"/>
      <c r="BM25" s="31"/>
    </row>
    <row r="26" spans="1:73">
      <c r="C26" s="104"/>
      <c r="D26" s="104"/>
      <c r="E26" s="32" t="s">
        <v>62</v>
      </c>
      <c r="F26" s="32">
        <v>0</v>
      </c>
      <c r="G26" s="32">
        <f>F26*16</f>
        <v>0</v>
      </c>
      <c r="I26" s="104"/>
      <c r="J26" s="104"/>
      <c r="K26" s="32" t="s">
        <v>62</v>
      </c>
      <c r="L26" s="32">
        <v>0</v>
      </c>
      <c r="M26" s="32">
        <f>L26*16</f>
        <v>0</v>
      </c>
      <c r="O26" s="104"/>
      <c r="P26" s="104"/>
      <c r="Q26" s="32" t="s">
        <v>62</v>
      </c>
      <c r="R26" s="32">
        <v>0</v>
      </c>
      <c r="S26" s="32">
        <f>R26*16</f>
        <v>0</v>
      </c>
      <c r="U26" s="104"/>
      <c r="V26" s="104"/>
      <c r="W26" s="32" t="s">
        <v>62</v>
      </c>
      <c r="X26" s="32">
        <v>0</v>
      </c>
      <c r="Y26" s="32">
        <f>X26*16</f>
        <v>0</v>
      </c>
      <c r="AA26" s="104"/>
      <c r="AB26" s="104"/>
      <c r="AC26" s="32" t="s">
        <v>62</v>
      </c>
      <c r="AD26" s="32">
        <v>0</v>
      </c>
      <c r="AE26" s="32">
        <f>AD26*16</f>
        <v>0</v>
      </c>
      <c r="AG26" s="104"/>
      <c r="AH26" s="104"/>
      <c r="AI26" s="32" t="s">
        <v>62</v>
      </c>
      <c r="AJ26" s="32">
        <v>0</v>
      </c>
      <c r="AK26" s="32">
        <f>AJ26*16</f>
        <v>0</v>
      </c>
      <c r="AN26" s="104"/>
      <c r="AO26" s="104"/>
      <c r="AP26" s="32"/>
      <c r="AQ26" s="32"/>
      <c r="AR26" s="32"/>
      <c r="BA26" s="99"/>
      <c r="BB26" s="99"/>
      <c r="BC26" s="32" t="s">
        <v>62</v>
      </c>
      <c r="BD26" s="33">
        <f t="shared" si="6"/>
        <v>0</v>
      </c>
      <c r="BE26" s="33">
        <f t="shared" si="6"/>
        <v>0</v>
      </c>
      <c r="BF26" s="146"/>
      <c r="BI26" s="33">
        <f t="shared" si="7"/>
        <v>0</v>
      </c>
      <c r="BJ26" s="33">
        <f t="shared" si="7"/>
        <v>0</v>
      </c>
      <c r="BK26" s="39">
        <f>BI25+BI26</f>
        <v>0</v>
      </c>
      <c r="BL26" s="37"/>
      <c r="BM26" s="31"/>
    </row>
    <row r="27" spans="1:73">
      <c r="C27" s="104"/>
      <c r="D27" s="104"/>
      <c r="E27" s="35" t="s">
        <v>64</v>
      </c>
      <c r="F27" s="74">
        <f>SUM(F23:F26)</f>
        <v>0</v>
      </c>
      <c r="G27" s="75">
        <f>SUM(G23:G26)</f>
        <v>0</v>
      </c>
      <c r="I27" s="104"/>
      <c r="J27" s="104"/>
      <c r="K27" s="35" t="s">
        <v>64</v>
      </c>
      <c r="L27" s="74">
        <f>SUM(L23:L26)</f>
        <v>0</v>
      </c>
      <c r="M27" s="75">
        <f>SUM(M23:M26)</f>
        <v>0</v>
      </c>
      <c r="O27" s="104"/>
      <c r="P27" s="104"/>
      <c r="Q27" s="35" t="s">
        <v>64</v>
      </c>
      <c r="R27" s="74">
        <f>SUM(R23:R26)</f>
        <v>0</v>
      </c>
      <c r="S27" s="75">
        <f>SUM(S23:S26)</f>
        <v>0</v>
      </c>
      <c r="U27" s="104"/>
      <c r="V27" s="104"/>
      <c r="W27" s="35" t="s">
        <v>64</v>
      </c>
      <c r="X27" s="74">
        <f>SUM(X23:X26)</f>
        <v>0</v>
      </c>
      <c r="Y27" s="75">
        <f>SUM(Y23:Y26)</f>
        <v>0</v>
      </c>
      <c r="AA27" s="104"/>
      <c r="AB27" s="104"/>
      <c r="AC27" s="35" t="s">
        <v>64</v>
      </c>
      <c r="AD27" s="74">
        <f>SUM(AD23:AD26)</f>
        <v>0</v>
      </c>
      <c r="AE27" s="75">
        <f>SUM(AE23:AE26)</f>
        <v>0</v>
      </c>
      <c r="AG27" s="104"/>
      <c r="AH27" s="104"/>
      <c r="AI27" s="35" t="s">
        <v>64</v>
      </c>
      <c r="AJ27" s="74">
        <f>SUM(AJ23:AJ26)</f>
        <v>0</v>
      </c>
      <c r="AK27" s="75">
        <f>SUM(AK23:AK26)</f>
        <v>0</v>
      </c>
      <c r="AN27" s="104"/>
      <c r="AO27" s="104"/>
      <c r="AP27" s="35" t="s">
        <v>64</v>
      </c>
      <c r="AQ27" s="35">
        <f>SUM(AQ23:AQ26)</f>
        <v>2</v>
      </c>
      <c r="AR27" s="35">
        <f>SUM(AR23:AR26)</f>
        <v>32</v>
      </c>
      <c r="BA27" s="36"/>
      <c r="BB27" s="36"/>
      <c r="BC27" s="40" t="s">
        <v>64</v>
      </c>
      <c r="BD27" s="39">
        <f>SUM(BD23:BD26)</f>
        <v>0</v>
      </c>
      <c r="BE27" s="39">
        <f>SUM(BE23:BE26)</f>
        <v>0</v>
      </c>
      <c r="BF27" s="39">
        <f>BF23+BF25</f>
        <v>0</v>
      </c>
      <c r="BI27" s="39">
        <f>SUM(BI23:BI26)</f>
        <v>2</v>
      </c>
      <c r="BJ27" s="39">
        <f>SUM(BJ23:BJ26)</f>
        <v>32</v>
      </c>
      <c r="BK27" s="39">
        <f>BK23+BK26</f>
        <v>2</v>
      </c>
      <c r="BL27" s="37"/>
      <c r="BM27" s="31"/>
    </row>
    <row r="28" spans="1:73">
      <c r="C28" s="105"/>
      <c r="D28" s="106"/>
      <c r="E28" s="106"/>
      <c r="F28" s="106"/>
      <c r="G28" s="107"/>
      <c r="I28" s="105"/>
      <c r="J28" s="106"/>
      <c r="K28" s="106"/>
      <c r="L28" s="106"/>
      <c r="M28" s="107"/>
      <c r="O28" s="105"/>
      <c r="P28" s="106"/>
      <c r="Q28" s="106"/>
      <c r="R28" s="106"/>
      <c r="S28" s="107"/>
      <c r="U28" s="105"/>
      <c r="V28" s="106"/>
      <c r="W28" s="106"/>
      <c r="X28" s="106"/>
      <c r="Y28" s="107"/>
      <c r="AA28" s="105"/>
      <c r="AB28" s="106"/>
      <c r="AC28" s="106"/>
      <c r="AD28" s="106"/>
      <c r="AE28" s="107"/>
      <c r="AG28" s="105"/>
      <c r="AH28" s="106"/>
      <c r="AI28" s="106"/>
      <c r="AJ28" s="106"/>
      <c r="AK28" s="107"/>
      <c r="AN28" s="105" t="s">
        <v>90</v>
      </c>
      <c r="AO28" s="106"/>
      <c r="AP28" s="106"/>
      <c r="AQ28" s="106"/>
      <c r="AR28" s="107"/>
      <c r="BL28" s="37"/>
    </row>
    <row r="29" spans="1:73">
      <c r="C29" s="132"/>
      <c r="D29" s="132"/>
      <c r="E29" s="132"/>
      <c r="F29" s="132"/>
      <c r="G29" s="132"/>
      <c r="I29" s="132"/>
      <c r="J29" s="132"/>
      <c r="K29" s="132"/>
      <c r="L29" s="132"/>
      <c r="M29" s="132"/>
      <c r="O29" s="132"/>
      <c r="P29" s="132"/>
      <c r="Q29" s="132"/>
      <c r="R29" s="132"/>
      <c r="S29" s="132"/>
      <c r="U29" s="132"/>
      <c r="V29" s="132"/>
      <c r="W29" s="132"/>
      <c r="X29" s="132"/>
      <c r="Y29" s="132"/>
      <c r="AA29" s="132"/>
      <c r="AB29" s="132"/>
      <c r="AC29" s="132"/>
      <c r="AD29" s="132"/>
      <c r="AE29" s="132"/>
      <c r="AG29" s="132"/>
      <c r="AH29" s="132"/>
      <c r="AI29" s="132"/>
      <c r="AJ29" s="132"/>
      <c r="AK29" s="132"/>
      <c r="AN29" s="97" t="s">
        <v>91</v>
      </c>
      <c r="AO29" s="97"/>
      <c r="AP29" s="97"/>
      <c r="AQ29" s="97"/>
      <c r="AR29" s="97"/>
      <c r="BL29" s="37"/>
    </row>
    <row r="30" spans="1:73" ht="15.75" customHeight="1">
      <c r="BL30" s="37"/>
    </row>
    <row r="31" spans="1:73" ht="22.5">
      <c r="A31" s="31">
        <v>4</v>
      </c>
      <c r="C31" s="34" t="s">
        <v>42</v>
      </c>
      <c r="D31" s="34" t="s">
        <v>7</v>
      </c>
      <c r="E31" s="34" t="s">
        <v>43</v>
      </c>
      <c r="F31" s="34" t="s">
        <v>44</v>
      </c>
      <c r="G31" s="34" t="s">
        <v>45</v>
      </c>
      <c r="I31" s="34" t="s">
        <v>42</v>
      </c>
      <c r="J31" s="34" t="s">
        <v>7</v>
      </c>
      <c r="K31" s="34" t="s">
        <v>43</v>
      </c>
      <c r="L31" s="34" t="s">
        <v>44</v>
      </c>
      <c r="M31" s="34" t="s">
        <v>45</v>
      </c>
      <c r="O31" s="34" t="s">
        <v>42</v>
      </c>
      <c r="P31" s="34" t="s">
        <v>7</v>
      </c>
      <c r="Q31" s="34" t="s">
        <v>43</v>
      </c>
      <c r="R31" s="34" t="s">
        <v>44</v>
      </c>
      <c r="S31" s="34" t="s">
        <v>45</v>
      </c>
      <c r="U31" s="34" t="s">
        <v>42</v>
      </c>
      <c r="V31" s="34" t="s">
        <v>7</v>
      </c>
      <c r="W31" s="34" t="s">
        <v>43</v>
      </c>
      <c r="X31" s="34" t="s">
        <v>44</v>
      </c>
      <c r="Y31" s="34" t="s">
        <v>45</v>
      </c>
      <c r="AA31" s="34" t="s">
        <v>42</v>
      </c>
      <c r="AB31" s="34" t="s">
        <v>7</v>
      </c>
      <c r="AC31" s="34" t="s">
        <v>43</v>
      </c>
      <c r="AD31" s="34" t="s">
        <v>44</v>
      </c>
      <c r="AE31" s="34" t="s">
        <v>45</v>
      </c>
      <c r="AG31" s="34" t="s">
        <v>42</v>
      </c>
      <c r="AH31" s="34" t="s">
        <v>7</v>
      </c>
      <c r="AI31" s="34" t="s">
        <v>43</v>
      </c>
      <c r="AJ31" s="34" t="s">
        <v>44</v>
      </c>
      <c r="AK31" s="34" t="s">
        <v>45</v>
      </c>
      <c r="AN31" s="34" t="s">
        <v>42</v>
      </c>
      <c r="AO31" s="34" t="s">
        <v>7</v>
      </c>
      <c r="AP31" s="34" t="s">
        <v>43</v>
      </c>
      <c r="AQ31" s="34" t="s">
        <v>44</v>
      </c>
      <c r="AR31" s="34" t="s">
        <v>45</v>
      </c>
      <c r="BA31" s="27" t="s">
        <v>46</v>
      </c>
      <c r="BB31" s="27" t="s">
        <v>15</v>
      </c>
      <c r="BC31" s="44" t="s">
        <v>47</v>
      </c>
      <c r="BD31" s="38" t="s">
        <v>44</v>
      </c>
      <c r="BE31" s="38" t="s">
        <v>45</v>
      </c>
      <c r="BF31" s="38" t="s">
        <v>48</v>
      </c>
      <c r="BI31" s="38" t="s">
        <v>44</v>
      </c>
      <c r="BJ31" s="38" t="s">
        <v>45</v>
      </c>
      <c r="BK31" s="38" t="s">
        <v>48</v>
      </c>
      <c r="BL31" s="37"/>
      <c r="BM31" s="38" t="s">
        <v>49</v>
      </c>
    </row>
    <row r="32" spans="1:73">
      <c r="C32" s="104"/>
      <c r="D32" s="104">
        <f>C32*48</f>
        <v>0</v>
      </c>
      <c r="E32" s="21" t="s">
        <v>52</v>
      </c>
      <c r="F32" s="21">
        <v>0</v>
      </c>
      <c r="G32" s="21">
        <f>F32*16</f>
        <v>0</v>
      </c>
      <c r="I32" s="104"/>
      <c r="J32" s="104">
        <f>I32*48</f>
        <v>0</v>
      </c>
      <c r="K32" s="21" t="s">
        <v>52</v>
      </c>
      <c r="L32" s="21">
        <v>0</v>
      </c>
      <c r="M32" s="21">
        <f>L32*16</f>
        <v>0</v>
      </c>
      <c r="O32" s="104"/>
      <c r="P32" s="104">
        <f>O32*48</f>
        <v>0</v>
      </c>
      <c r="Q32" s="21" t="s">
        <v>52</v>
      </c>
      <c r="R32" s="21">
        <v>0</v>
      </c>
      <c r="S32" s="21">
        <f>R32*16</f>
        <v>0</v>
      </c>
      <c r="U32" s="104">
        <v>1</v>
      </c>
      <c r="V32" s="104">
        <f>U32*48</f>
        <v>48</v>
      </c>
      <c r="W32" s="21" t="s">
        <v>52</v>
      </c>
      <c r="X32" s="21">
        <v>1</v>
      </c>
      <c r="Y32" s="21">
        <f>X32*16</f>
        <v>16</v>
      </c>
      <c r="AA32" s="104"/>
      <c r="AB32" s="104">
        <f>AA32*48</f>
        <v>0</v>
      </c>
      <c r="AC32" s="21" t="s">
        <v>52</v>
      </c>
      <c r="AD32" s="21">
        <v>0</v>
      </c>
      <c r="AE32" s="21">
        <f>AD32*16</f>
        <v>0</v>
      </c>
      <c r="AG32" s="104"/>
      <c r="AH32" s="104">
        <f>AG32*48</f>
        <v>0</v>
      </c>
      <c r="AI32" s="21" t="s">
        <v>52</v>
      </c>
      <c r="AJ32" s="21">
        <v>0</v>
      </c>
      <c r="AK32" s="21">
        <f>AJ32*16</f>
        <v>0</v>
      </c>
      <c r="AN32" s="104"/>
      <c r="AO32" s="104"/>
      <c r="AP32" s="21" t="s">
        <v>52</v>
      </c>
      <c r="AQ32" s="21">
        <v>2</v>
      </c>
      <c r="AR32" s="21">
        <f>AQ32*16</f>
        <v>32</v>
      </c>
      <c r="BA32" s="99">
        <f>C32+I32+O32+U32+AA32+AG32</f>
        <v>1</v>
      </c>
      <c r="BB32" s="99">
        <f>D32+J32+P32+V32+AB32+AH32</f>
        <v>48</v>
      </c>
      <c r="BC32" s="21" t="s">
        <v>52</v>
      </c>
      <c r="BD32" s="22">
        <f t="shared" ref="BD32:BE35" si="8">F32+L32+R32+X32+AD32+AJ32</f>
        <v>1</v>
      </c>
      <c r="BE32" s="22">
        <f t="shared" si="8"/>
        <v>16</v>
      </c>
      <c r="BF32" s="143">
        <f>BD32+BD33</f>
        <v>1</v>
      </c>
      <c r="BG32" s="46" t="s">
        <v>81</v>
      </c>
      <c r="BI32" s="22">
        <f t="shared" ref="BI32:BJ35" si="9">AQ32</f>
        <v>2</v>
      </c>
      <c r="BJ32" s="22">
        <f t="shared" si="9"/>
        <v>32</v>
      </c>
      <c r="BK32" s="45">
        <f>BI32+BI33</f>
        <v>2</v>
      </c>
      <c r="BL32" s="37"/>
      <c r="BM32" s="66">
        <f>BF32+BK32</f>
        <v>3</v>
      </c>
    </row>
    <row r="33" spans="1:65">
      <c r="C33" s="104"/>
      <c r="D33" s="104"/>
      <c r="E33" s="21" t="s">
        <v>57</v>
      </c>
      <c r="F33" s="21">
        <v>0</v>
      </c>
      <c r="G33" s="21">
        <f>F33*16</f>
        <v>0</v>
      </c>
      <c r="I33" s="104"/>
      <c r="J33" s="104"/>
      <c r="K33" s="21" t="s">
        <v>57</v>
      </c>
      <c r="L33" s="21">
        <v>0</v>
      </c>
      <c r="M33" s="21">
        <f>L33*16</f>
        <v>0</v>
      </c>
      <c r="O33" s="104"/>
      <c r="P33" s="104"/>
      <c r="Q33" s="21" t="s">
        <v>57</v>
      </c>
      <c r="R33" s="21">
        <v>0</v>
      </c>
      <c r="S33" s="21">
        <f>R33*16</f>
        <v>0</v>
      </c>
      <c r="U33" s="104"/>
      <c r="V33" s="104"/>
      <c r="W33" s="21" t="s">
        <v>57</v>
      </c>
      <c r="X33" s="21">
        <v>0</v>
      </c>
      <c r="Y33" s="21">
        <f>X33*16</f>
        <v>0</v>
      </c>
      <c r="AA33" s="104"/>
      <c r="AB33" s="104"/>
      <c r="AC33" s="21" t="s">
        <v>57</v>
      </c>
      <c r="AD33" s="21">
        <v>0</v>
      </c>
      <c r="AE33" s="21">
        <f>AD33*16</f>
        <v>0</v>
      </c>
      <c r="AG33" s="104"/>
      <c r="AH33" s="104"/>
      <c r="AI33" s="21" t="s">
        <v>57</v>
      </c>
      <c r="AJ33" s="21">
        <v>0</v>
      </c>
      <c r="AK33" s="21">
        <f>AJ33*16</f>
        <v>0</v>
      </c>
      <c r="AN33" s="104"/>
      <c r="AO33" s="104"/>
      <c r="AP33" s="21"/>
      <c r="AQ33" s="21"/>
      <c r="AR33" s="21"/>
      <c r="BA33" s="99"/>
      <c r="BB33" s="99"/>
      <c r="BC33" s="21" t="s">
        <v>57</v>
      </c>
      <c r="BD33" s="22">
        <f t="shared" si="8"/>
        <v>0</v>
      </c>
      <c r="BE33" s="22">
        <f t="shared" si="8"/>
        <v>0</v>
      </c>
      <c r="BF33" s="144"/>
      <c r="BI33" s="22">
        <f t="shared" si="9"/>
        <v>0</v>
      </c>
      <c r="BJ33" s="22">
        <f t="shared" si="9"/>
        <v>0</v>
      </c>
      <c r="BK33" s="39"/>
      <c r="BL33" s="37"/>
      <c r="BM33" s="31"/>
    </row>
    <row r="34" spans="1:65">
      <c r="C34" s="104"/>
      <c r="D34" s="104"/>
      <c r="E34" s="23" t="s">
        <v>60</v>
      </c>
      <c r="F34" s="23">
        <v>0</v>
      </c>
      <c r="G34" s="23">
        <f>F34*16</f>
        <v>0</v>
      </c>
      <c r="I34" s="104"/>
      <c r="J34" s="104"/>
      <c r="K34" s="23" t="s">
        <v>60</v>
      </c>
      <c r="L34" s="23">
        <v>0</v>
      </c>
      <c r="M34" s="23">
        <f>L34*16</f>
        <v>0</v>
      </c>
      <c r="O34" s="104"/>
      <c r="P34" s="104"/>
      <c r="Q34" s="23" t="s">
        <v>60</v>
      </c>
      <c r="R34" s="23">
        <v>0</v>
      </c>
      <c r="S34" s="23">
        <f>R34*16</f>
        <v>0</v>
      </c>
      <c r="U34" s="104"/>
      <c r="V34" s="104"/>
      <c r="W34" s="23" t="s">
        <v>60</v>
      </c>
      <c r="X34" s="23">
        <v>1</v>
      </c>
      <c r="Y34" s="23">
        <f>X34*16</f>
        <v>16</v>
      </c>
      <c r="AA34" s="104"/>
      <c r="AB34" s="104"/>
      <c r="AC34" s="23" t="s">
        <v>60</v>
      </c>
      <c r="AD34" s="23">
        <v>0</v>
      </c>
      <c r="AE34" s="23">
        <f>AD34*16</f>
        <v>0</v>
      </c>
      <c r="AG34" s="104"/>
      <c r="AH34" s="104"/>
      <c r="AI34" s="23" t="s">
        <v>60</v>
      </c>
      <c r="AJ34" s="23">
        <v>0</v>
      </c>
      <c r="AK34" s="23">
        <f>AJ34*16</f>
        <v>0</v>
      </c>
      <c r="AN34" s="104"/>
      <c r="AO34" s="104"/>
      <c r="AP34" s="23"/>
      <c r="AQ34" s="23"/>
      <c r="AR34" s="23"/>
      <c r="BA34" s="99"/>
      <c r="BB34" s="99"/>
      <c r="BC34" s="23" t="s">
        <v>60</v>
      </c>
      <c r="BD34" s="24">
        <f t="shared" si="8"/>
        <v>1</v>
      </c>
      <c r="BE34" s="24">
        <f t="shared" si="8"/>
        <v>16</v>
      </c>
      <c r="BF34" s="145">
        <f>BD34+BD35</f>
        <v>2</v>
      </c>
      <c r="BI34" s="24">
        <f t="shared" si="9"/>
        <v>0</v>
      </c>
      <c r="BJ34" s="24">
        <f t="shared" si="9"/>
        <v>0</v>
      </c>
      <c r="BK34" s="39"/>
      <c r="BL34" s="37"/>
      <c r="BM34" s="31"/>
    </row>
    <row r="35" spans="1:65">
      <c r="C35" s="104"/>
      <c r="D35" s="104"/>
      <c r="E35" s="32" t="s">
        <v>62</v>
      </c>
      <c r="F35" s="32">
        <v>0</v>
      </c>
      <c r="G35" s="32">
        <f>F35*16</f>
        <v>0</v>
      </c>
      <c r="I35" s="104"/>
      <c r="J35" s="104"/>
      <c r="K35" s="32" t="s">
        <v>62</v>
      </c>
      <c r="L35" s="32">
        <v>0</v>
      </c>
      <c r="M35" s="32">
        <f>L35*16</f>
        <v>0</v>
      </c>
      <c r="O35" s="104"/>
      <c r="P35" s="104"/>
      <c r="Q35" s="32" t="s">
        <v>62</v>
      </c>
      <c r="R35" s="32">
        <v>0</v>
      </c>
      <c r="S35" s="32">
        <f>R35*16</f>
        <v>0</v>
      </c>
      <c r="U35" s="104"/>
      <c r="V35" s="104"/>
      <c r="W35" s="32" t="s">
        <v>62</v>
      </c>
      <c r="X35" s="32">
        <v>1</v>
      </c>
      <c r="Y35" s="32">
        <f>X35*16</f>
        <v>16</v>
      </c>
      <c r="AA35" s="104"/>
      <c r="AB35" s="104"/>
      <c r="AC35" s="32" t="s">
        <v>62</v>
      </c>
      <c r="AD35" s="32">
        <v>0</v>
      </c>
      <c r="AE35" s="32">
        <f>AD35*16</f>
        <v>0</v>
      </c>
      <c r="AG35" s="104"/>
      <c r="AH35" s="104"/>
      <c r="AI35" s="32" t="s">
        <v>62</v>
      </c>
      <c r="AJ35" s="32">
        <v>0</v>
      </c>
      <c r="AK35" s="32">
        <f>AJ35*16</f>
        <v>0</v>
      </c>
      <c r="AN35" s="104"/>
      <c r="AO35" s="104"/>
      <c r="AP35" s="32"/>
      <c r="AQ35" s="32"/>
      <c r="AR35" s="32"/>
      <c r="BA35" s="99"/>
      <c r="BB35" s="99"/>
      <c r="BC35" s="32" t="s">
        <v>62</v>
      </c>
      <c r="BD35" s="33">
        <f t="shared" si="8"/>
        <v>1</v>
      </c>
      <c r="BE35" s="33">
        <f t="shared" si="8"/>
        <v>16</v>
      </c>
      <c r="BF35" s="146"/>
      <c r="BI35" s="33">
        <f t="shared" si="9"/>
        <v>0</v>
      </c>
      <c r="BJ35" s="33">
        <f t="shared" si="9"/>
        <v>0</v>
      </c>
      <c r="BK35" s="39">
        <f>BI34+BI35</f>
        <v>0</v>
      </c>
      <c r="BL35" s="37"/>
      <c r="BM35" s="31"/>
    </row>
    <row r="36" spans="1:65">
      <c r="C36" s="104"/>
      <c r="D36" s="104"/>
      <c r="E36" s="35" t="s">
        <v>64</v>
      </c>
      <c r="F36" s="74">
        <f>SUM(F32:F35)</f>
        <v>0</v>
      </c>
      <c r="G36" s="75">
        <f>SUM(G32:G35)</f>
        <v>0</v>
      </c>
      <c r="I36" s="104"/>
      <c r="J36" s="104"/>
      <c r="K36" s="35" t="s">
        <v>64</v>
      </c>
      <c r="L36" s="74">
        <f>SUM(L32:L35)</f>
        <v>0</v>
      </c>
      <c r="M36" s="75">
        <f>SUM(M32:M35)</f>
        <v>0</v>
      </c>
      <c r="O36" s="104"/>
      <c r="P36" s="104"/>
      <c r="Q36" s="35" t="s">
        <v>64</v>
      </c>
      <c r="R36" s="74">
        <f>SUM(R32:R35)</f>
        <v>0</v>
      </c>
      <c r="S36" s="75">
        <f>SUM(S32:S35)</f>
        <v>0</v>
      </c>
      <c r="U36" s="104"/>
      <c r="V36" s="104"/>
      <c r="W36" s="35" t="s">
        <v>64</v>
      </c>
      <c r="X36" s="74">
        <f>SUM(X32:X35)</f>
        <v>3</v>
      </c>
      <c r="Y36" s="75">
        <f>SUM(Y32:Y35)</f>
        <v>48</v>
      </c>
      <c r="AA36" s="104"/>
      <c r="AB36" s="104"/>
      <c r="AC36" s="35" t="s">
        <v>64</v>
      </c>
      <c r="AD36" s="74">
        <f>SUM(AD32:AD35)</f>
        <v>0</v>
      </c>
      <c r="AE36" s="75">
        <f>SUM(AE32:AE35)</f>
        <v>0</v>
      </c>
      <c r="AG36" s="104"/>
      <c r="AH36" s="104"/>
      <c r="AI36" s="35" t="s">
        <v>64</v>
      </c>
      <c r="AJ36" s="74">
        <f>SUM(AJ32:AJ35)</f>
        <v>0</v>
      </c>
      <c r="AK36" s="75">
        <f>SUM(AK32:AK35)</f>
        <v>0</v>
      </c>
      <c r="AN36" s="104"/>
      <c r="AO36" s="104"/>
      <c r="AP36" s="35" t="s">
        <v>64</v>
      </c>
      <c r="AQ36" s="35">
        <f>SUM(AQ32:AQ35)</f>
        <v>2</v>
      </c>
      <c r="AR36" s="35">
        <f>SUM(AR32:AR35)</f>
        <v>32</v>
      </c>
      <c r="BA36" s="36"/>
      <c r="BB36" s="36"/>
      <c r="BC36" s="40" t="s">
        <v>64</v>
      </c>
      <c r="BD36" s="39">
        <f>SUM(BD32:BD35)</f>
        <v>3</v>
      </c>
      <c r="BE36" s="39">
        <f>SUM(BE32:BE35)</f>
        <v>48</v>
      </c>
      <c r="BF36" s="39">
        <f>BF32+BF34</f>
        <v>3</v>
      </c>
      <c r="BI36" s="39">
        <f>SUM(BI32:BI35)</f>
        <v>2</v>
      </c>
      <c r="BJ36" s="39">
        <f>SUM(BJ32:BJ35)</f>
        <v>32</v>
      </c>
      <c r="BK36" s="39">
        <f>BK32+BK35</f>
        <v>2</v>
      </c>
      <c r="BL36" s="37"/>
      <c r="BM36" s="31"/>
    </row>
    <row r="37" spans="1:65">
      <c r="C37" s="105" t="s">
        <v>92</v>
      </c>
      <c r="D37" s="106"/>
      <c r="E37" s="106"/>
      <c r="F37" s="106"/>
      <c r="G37" s="107"/>
      <c r="I37" s="105"/>
      <c r="J37" s="106"/>
      <c r="K37" s="106"/>
      <c r="L37" s="106"/>
      <c r="M37" s="107"/>
      <c r="O37" s="105"/>
      <c r="P37" s="106"/>
      <c r="Q37" s="106"/>
      <c r="R37" s="106"/>
      <c r="S37" s="107"/>
      <c r="U37" s="105" t="s">
        <v>93</v>
      </c>
      <c r="V37" s="106"/>
      <c r="W37" s="106"/>
      <c r="X37" s="106"/>
      <c r="Y37" s="107"/>
      <c r="AA37" s="147"/>
      <c r="AB37" s="148"/>
      <c r="AC37" s="148"/>
      <c r="AD37" s="148"/>
      <c r="AE37" s="149"/>
      <c r="AG37" s="105"/>
      <c r="AH37" s="106"/>
      <c r="AI37" s="106"/>
      <c r="AJ37" s="106"/>
      <c r="AK37" s="107"/>
      <c r="AN37" s="105" t="s">
        <v>94</v>
      </c>
      <c r="AO37" s="106"/>
      <c r="AP37" s="106"/>
      <c r="AQ37" s="106"/>
      <c r="AR37" s="107"/>
      <c r="BL37" s="37"/>
    </row>
    <row r="38" spans="1:65">
      <c r="C38" s="132"/>
      <c r="D38" s="132"/>
      <c r="E38" s="132"/>
      <c r="F38" s="132"/>
      <c r="G38" s="132"/>
      <c r="I38" s="132"/>
      <c r="J38" s="132"/>
      <c r="K38" s="132"/>
      <c r="L38" s="132"/>
      <c r="M38" s="132"/>
      <c r="O38" s="132"/>
      <c r="P38" s="132"/>
      <c r="Q38" s="132"/>
      <c r="R38" s="132"/>
      <c r="S38" s="132"/>
      <c r="U38" s="132" t="s">
        <v>95</v>
      </c>
      <c r="V38" s="132"/>
      <c r="W38" s="132"/>
      <c r="X38" s="132"/>
      <c r="Y38" s="132"/>
      <c r="AA38" s="132"/>
      <c r="AB38" s="132"/>
      <c r="AC38" s="132"/>
      <c r="AD38" s="132"/>
      <c r="AE38" s="132"/>
      <c r="AG38" s="132"/>
      <c r="AH38" s="132"/>
      <c r="AI38" s="132"/>
      <c r="AJ38" s="132"/>
      <c r="AK38" s="132"/>
      <c r="AN38" s="97" t="s">
        <v>96</v>
      </c>
      <c r="AO38" s="97"/>
      <c r="AP38" s="97"/>
      <c r="AQ38" s="97"/>
      <c r="AR38" s="97"/>
      <c r="BL38" s="37"/>
    </row>
    <row r="39" spans="1:65">
      <c r="BL39" s="37"/>
    </row>
    <row r="40" spans="1:65" ht="22.5">
      <c r="A40" s="31">
        <v>5</v>
      </c>
      <c r="C40" s="34" t="s">
        <v>42</v>
      </c>
      <c r="D40" s="34" t="s">
        <v>7</v>
      </c>
      <c r="E40" s="34" t="s">
        <v>43</v>
      </c>
      <c r="F40" s="34" t="s">
        <v>44</v>
      </c>
      <c r="G40" s="34" t="s">
        <v>45</v>
      </c>
      <c r="I40" s="34" t="s">
        <v>42</v>
      </c>
      <c r="J40" s="34" t="s">
        <v>7</v>
      </c>
      <c r="K40" s="34" t="s">
        <v>43</v>
      </c>
      <c r="L40" s="34" t="s">
        <v>44</v>
      </c>
      <c r="M40" s="34" t="s">
        <v>45</v>
      </c>
      <c r="O40" s="34" t="s">
        <v>42</v>
      </c>
      <c r="P40" s="34" t="s">
        <v>7</v>
      </c>
      <c r="Q40" s="34" t="s">
        <v>43</v>
      </c>
      <c r="R40" s="34" t="s">
        <v>44</v>
      </c>
      <c r="S40" s="34" t="s">
        <v>45</v>
      </c>
      <c r="U40" s="34" t="s">
        <v>42</v>
      </c>
      <c r="V40" s="34" t="s">
        <v>7</v>
      </c>
      <c r="W40" s="34" t="s">
        <v>43</v>
      </c>
      <c r="X40" s="34" t="s">
        <v>44</v>
      </c>
      <c r="Y40" s="34" t="s">
        <v>45</v>
      </c>
      <c r="AA40" s="34" t="s">
        <v>42</v>
      </c>
      <c r="AB40" s="34" t="s">
        <v>7</v>
      </c>
      <c r="AC40" s="34" t="s">
        <v>43</v>
      </c>
      <c r="AD40" s="34" t="s">
        <v>44</v>
      </c>
      <c r="AE40" s="34" t="s">
        <v>45</v>
      </c>
      <c r="BA40" s="27" t="s">
        <v>46</v>
      </c>
      <c r="BB40" s="27" t="s">
        <v>15</v>
      </c>
      <c r="BC40" s="44" t="s">
        <v>47</v>
      </c>
      <c r="BD40" s="38" t="s">
        <v>44</v>
      </c>
      <c r="BE40" s="38" t="s">
        <v>45</v>
      </c>
      <c r="BF40" s="38" t="s">
        <v>48</v>
      </c>
      <c r="BI40" s="38" t="s">
        <v>44</v>
      </c>
      <c r="BJ40" s="38" t="s">
        <v>45</v>
      </c>
      <c r="BK40" s="38" t="s">
        <v>48</v>
      </c>
      <c r="BL40" s="37"/>
      <c r="BM40" s="38" t="s">
        <v>49</v>
      </c>
    </row>
    <row r="41" spans="1:65">
      <c r="C41" s="104"/>
      <c r="D41" s="104">
        <f>C41*48</f>
        <v>0</v>
      </c>
      <c r="E41" s="21" t="s">
        <v>52</v>
      </c>
      <c r="F41" s="21">
        <v>0</v>
      </c>
      <c r="G41" s="21">
        <f>F41*16</f>
        <v>0</v>
      </c>
      <c r="I41" s="104">
        <v>5</v>
      </c>
      <c r="J41" s="104">
        <f>I41*48</f>
        <v>240</v>
      </c>
      <c r="K41" s="134"/>
      <c r="L41" s="135"/>
      <c r="M41" s="136"/>
      <c r="O41" s="104">
        <v>2</v>
      </c>
      <c r="P41" s="104">
        <f>O41*48</f>
        <v>96</v>
      </c>
      <c r="Q41" s="134"/>
      <c r="R41" s="135"/>
      <c r="S41" s="136"/>
      <c r="U41" s="104">
        <v>1</v>
      </c>
      <c r="V41" s="104">
        <f>U41*48</f>
        <v>48</v>
      </c>
      <c r="W41" s="21" t="s">
        <v>52</v>
      </c>
      <c r="X41" s="21">
        <v>1</v>
      </c>
      <c r="Y41" s="21">
        <f>X41*16</f>
        <v>16</v>
      </c>
      <c r="AA41" s="104">
        <v>5</v>
      </c>
      <c r="AB41" s="104">
        <f>AA41*48</f>
        <v>240</v>
      </c>
      <c r="AC41" s="21" t="s">
        <v>52</v>
      </c>
      <c r="AD41" s="21">
        <v>3</v>
      </c>
      <c r="AE41" s="21">
        <f>AD41*16</f>
        <v>48</v>
      </c>
      <c r="BA41" s="99">
        <f>C41+I41+O41+U41+AA41</f>
        <v>13</v>
      </c>
      <c r="BB41" s="99">
        <f>D41+J41+P41+V41+AB41</f>
        <v>624</v>
      </c>
      <c r="BC41" s="21" t="s">
        <v>52</v>
      </c>
      <c r="BD41" s="22">
        <f>F41+L41+R41+X41+AD41+AJ41</f>
        <v>4</v>
      </c>
      <c r="BE41" s="22">
        <f>G41+M41+S41+Y41+AE41+AK41</f>
        <v>64</v>
      </c>
      <c r="BF41" s="143">
        <f>BD41+BD42</f>
        <v>4</v>
      </c>
      <c r="BG41" s="46" t="s">
        <v>81</v>
      </c>
      <c r="BI41" s="22">
        <f>AQ41</f>
        <v>0</v>
      </c>
      <c r="BJ41" s="22">
        <f>AR41</f>
        <v>0</v>
      </c>
      <c r="BK41" s="45">
        <f>BI41+BI42</f>
        <v>0</v>
      </c>
      <c r="BL41" s="37"/>
      <c r="BM41" s="66">
        <f>BF41+BK41</f>
        <v>4</v>
      </c>
    </row>
    <row r="42" spans="1:65">
      <c r="C42" s="104"/>
      <c r="D42" s="104"/>
      <c r="E42" s="21" t="s">
        <v>57</v>
      </c>
      <c r="F42" s="21">
        <v>0</v>
      </c>
      <c r="G42" s="21">
        <f>F42*16</f>
        <v>0</v>
      </c>
      <c r="I42" s="104"/>
      <c r="J42" s="104"/>
      <c r="K42" s="137"/>
      <c r="L42" s="138"/>
      <c r="M42" s="139"/>
      <c r="O42" s="104"/>
      <c r="P42" s="104"/>
      <c r="Q42" s="137"/>
      <c r="R42" s="138"/>
      <c r="S42" s="139"/>
      <c r="U42" s="104"/>
      <c r="V42" s="104"/>
      <c r="W42" s="21" t="s">
        <v>57</v>
      </c>
      <c r="X42" s="21">
        <v>0</v>
      </c>
      <c r="Y42" s="21">
        <f>X42*16</f>
        <v>0</v>
      </c>
      <c r="AA42" s="104"/>
      <c r="AB42" s="104"/>
      <c r="AC42" s="21" t="s">
        <v>57</v>
      </c>
      <c r="AD42" s="21">
        <v>0</v>
      </c>
      <c r="AE42" s="21">
        <f>AD42*16</f>
        <v>0</v>
      </c>
      <c r="BA42" s="99"/>
      <c r="BB42" s="99"/>
      <c r="BC42" s="21" t="s">
        <v>57</v>
      </c>
      <c r="BD42" s="22">
        <f t="shared" ref="BD42:BE44" si="10">F42+L42+R42+X42+AD42+AJ42</f>
        <v>0</v>
      </c>
      <c r="BE42" s="22">
        <f t="shared" si="10"/>
        <v>0</v>
      </c>
      <c r="BF42" s="144"/>
      <c r="BI42" s="22">
        <f t="shared" ref="BI42:BI44" si="11">AQ42</f>
        <v>0</v>
      </c>
      <c r="BJ42" s="22">
        <f t="shared" ref="BJ42:BJ44" si="12">AR42</f>
        <v>0</v>
      </c>
      <c r="BK42" s="39"/>
      <c r="BL42" s="37"/>
      <c r="BM42" s="31"/>
    </row>
    <row r="43" spans="1:65">
      <c r="C43" s="104"/>
      <c r="D43" s="104"/>
      <c r="E43" s="23" t="s">
        <v>60</v>
      </c>
      <c r="F43" s="23">
        <v>0</v>
      </c>
      <c r="G43" s="23">
        <f>F43*16</f>
        <v>0</v>
      </c>
      <c r="I43" s="104"/>
      <c r="J43" s="104"/>
      <c r="K43" s="137"/>
      <c r="L43" s="138"/>
      <c r="M43" s="139"/>
      <c r="O43" s="104"/>
      <c r="P43" s="104"/>
      <c r="Q43" s="137"/>
      <c r="R43" s="138"/>
      <c r="S43" s="139"/>
      <c r="U43" s="104"/>
      <c r="V43" s="104"/>
      <c r="W43" s="23" t="s">
        <v>60</v>
      </c>
      <c r="X43" s="23">
        <v>0</v>
      </c>
      <c r="Y43" s="23">
        <f>X43*16</f>
        <v>0</v>
      </c>
      <c r="AA43" s="104"/>
      <c r="AB43" s="104"/>
      <c r="AC43" s="23" t="s">
        <v>60</v>
      </c>
      <c r="AD43" s="23">
        <v>0</v>
      </c>
      <c r="AE43" s="23">
        <f>AD43*16</f>
        <v>0</v>
      </c>
      <c r="BA43" s="99"/>
      <c r="BB43" s="99"/>
      <c r="BC43" s="23" t="s">
        <v>60</v>
      </c>
      <c r="BD43" s="24">
        <f t="shared" si="10"/>
        <v>0</v>
      </c>
      <c r="BE43" s="24">
        <f t="shared" si="10"/>
        <v>0</v>
      </c>
      <c r="BF43" s="145">
        <f>BD43+BD44</f>
        <v>14</v>
      </c>
      <c r="BI43" s="24">
        <f t="shared" si="11"/>
        <v>0</v>
      </c>
      <c r="BJ43" s="24">
        <f t="shared" si="12"/>
        <v>0</v>
      </c>
      <c r="BK43" s="39"/>
      <c r="BL43" s="37"/>
      <c r="BM43" s="31"/>
    </row>
    <row r="44" spans="1:65">
      <c r="C44" s="104"/>
      <c r="D44" s="104"/>
      <c r="E44" s="32" t="s">
        <v>62</v>
      </c>
      <c r="F44" s="32">
        <v>0</v>
      </c>
      <c r="G44" s="32">
        <f>F44*16</f>
        <v>0</v>
      </c>
      <c r="I44" s="104"/>
      <c r="J44" s="104"/>
      <c r="K44" s="137"/>
      <c r="L44" s="138"/>
      <c r="M44" s="139"/>
      <c r="O44" s="104"/>
      <c r="P44" s="104"/>
      <c r="Q44" s="137"/>
      <c r="R44" s="138"/>
      <c r="S44" s="139"/>
      <c r="U44" s="104"/>
      <c r="V44" s="104"/>
      <c r="W44" s="32" t="s">
        <v>62</v>
      </c>
      <c r="X44" s="32">
        <v>2</v>
      </c>
      <c r="Y44" s="32">
        <f>X44*16</f>
        <v>32</v>
      </c>
      <c r="AA44" s="104"/>
      <c r="AB44" s="104"/>
      <c r="AC44" s="32" t="s">
        <v>62</v>
      </c>
      <c r="AD44" s="32">
        <v>12</v>
      </c>
      <c r="AE44" s="32">
        <f>AD44*16</f>
        <v>192</v>
      </c>
      <c r="BA44" s="99"/>
      <c r="BB44" s="99"/>
      <c r="BC44" s="32" t="s">
        <v>62</v>
      </c>
      <c r="BD44" s="33">
        <f t="shared" si="10"/>
        <v>14</v>
      </c>
      <c r="BE44" s="33">
        <f t="shared" si="10"/>
        <v>224</v>
      </c>
      <c r="BF44" s="146"/>
      <c r="BI44" s="33">
        <f t="shared" si="11"/>
        <v>0</v>
      </c>
      <c r="BJ44" s="33">
        <f t="shared" si="12"/>
        <v>0</v>
      </c>
      <c r="BK44" s="39">
        <f>BI43+BI44</f>
        <v>0</v>
      </c>
      <c r="BL44" s="37"/>
      <c r="BM44" s="31"/>
    </row>
    <row r="45" spans="1:65">
      <c r="C45" s="104"/>
      <c r="D45" s="104"/>
      <c r="E45" s="35" t="s">
        <v>64</v>
      </c>
      <c r="F45" s="74">
        <f>SUM(F41:F44)</f>
        <v>0</v>
      </c>
      <c r="G45" s="75">
        <f>SUM(G41:G44)</f>
        <v>0</v>
      </c>
      <c r="I45" s="104"/>
      <c r="J45" s="104"/>
      <c r="K45" s="140"/>
      <c r="L45" s="141"/>
      <c r="M45" s="142"/>
      <c r="O45" s="104"/>
      <c r="P45" s="104"/>
      <c r="Q45" s="140"/>
      <c r="R45" s="141"/>
      <c r="S45" s="142"/>
      <c r="U45" s="104"/>
      <c r="V45" s="104"/>
      <c r="W45" s="35" t="s">
        <v>64</v>
      </c>
      <c r="X45" s="74">
        <f>SUM(X41:X44)</f>
        <v>3</v>
      </c>
      <c r="Y45" s="75">
        <f>SUM(Y41:Y44)</f>
        <v>48</v>
      </c>
      <c r="AA45" s="104"/>
      <c r="AB45" s="104"/>
      <c r="AC45" s="35" t="s">
        <v>64</v>
      </c>
      <c r="AD45" s="74">
        <f>SUM(AD41:AD44)</f>
        <v>15</v>
      </c>
      <c r="AE45" s="75">
        <f>SUM(AE41:AE44)</f>
        <v>240</v>
      </c>
      <c r="BA45" s="36"/>
      <c r="BB45" s="36"/>
      <c r="BC45" s="40" t="s">
        <v>64</v>
      </c>
      <c r="BD45" s="39">
        <f>SUM(BD41:BD44)</f>
        <v>18</v>
      </c>
      <c r="BE45" s="39">
        <f>SUM(BE41:BE44)</f>
        <v>288</v>
      </c>
      <c r="BF45" s="39">
        <f>BF41+BF43</f>
        <v>18</v>
      </c>
      <c r="BI45" s="39">
        <f>SUM(BI41:BI44)</f>
        <v>0</v>
      </c>
      <c r="BJ45" s="39">
        <f>SUM(BJ41:BJ44)</f>
        <v>0</v>
      </c>
      <c r="BK45" s="39">
        <f>BK41+BK44</f>
        <v>0</v>
      </c>
      <c r="BL45" s="37"/>
      <c r="BM45" s="31"/>
    </row>
    <row r="46" spans="1:65" ht="22.5" customHeight="1">
      <c r="C46" s="105" t="s">
        <v>97</v>
      </c>
      <c r="D46" s="106"/>
      <c r="E46" s="106"/>
      <c r="F46" s="106"/>
      <c r="G46" s="107"/>
      <c r="I46" s="105" t="s">
        <v>17</v>
      </c>
      <c r="J46" s="106"/>
      <c r="K46" s="106"/>
      <c r="L46" s="106"/>
      <c r="M46" s="107"/>
      <c r="O46" s="105" t="s">
        <v>19</v>
      </c>
      <c r="P46" s="106"/>
      <c r="Q46" s="106"/>
      <c r="R46" s="106"/>
      <c r="S46" s="107"/>
      <c r="U46" s="147" t="s">
        <v>98</v>
      </c>
      <c r="V46" s="148"/>
      <c r="W46" s="148"/>
      <c r="X46" s="148"/>
      <c r="Y46" s="149"/>
      <c r="AA46" s="147" t="s">
        <v>99</v>
      </c>
      <c r="AB46" s="148"/>
      <c r="AC46" s="148"/>
      <c r="AD46" s="148"/>
      <c r="AE46" s="149"/>
      <c r="BL46" s="37"/>
    </row>
    <row r="47" spans="1:65">
      <c r="C47" s="132"/>
      <c r="D47" s="132"/>
      <c r="E47" s="132"/>
      <c r="F47" s="132"/>
      <c r="G47" s="132"/>
      <c r="I47" s="132" t="s">
        <v>100</v>
      </c>
      <c r="J47" s="132"/>
      <c r="K47" s="132"/>
      <c r="L47" s="132"/>
      <c r="M47" s="132"/>
      <c r="O47" s="132" t="s">
        <v>101</v>
      </c>
      <c r="P47" s="132"/>
      <c r="Q47" s="132"/>
      <c r="R47" s="132"/>
      <c r="S47" s="132"/>
      <c r="U47" s="132" t="s">
        <v>102</v>
      </c>
      <c r="V47" s="132"/>
      <c r="W47" s="132"/>
      <c r="X47" s="132"/>
      <c r="Y47" s="132"/>
      <c r="AA47" s="150" t="s">
        <v>103</v>
      </c>
      <c r="AB47" s="150"/>
      <c r="AC47" s="150"/>
      <c r="AD47" s="150"/>
      <c r="AE47" s="150"/>
      <c r="BL47" s="37"/>
    </row>
    <row r="48" spans="1:65"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X48" s="100" t="s">
        <v>36</v>
      </c>
      <c r="AY48" s="100"/>
      <c r="AZ48" s="100"/>
      <c r="BA48" s="64">
        <f>SUM(BA5+BA14+BA23+BA32+BA41)</f>
        <v>30</v>
      </c>
      <c r="BB48" s="64">
        <f>SUM(BB5+BB14+BB23+BB32+BB41)</f>
        <v>1440</v>
      </c>
      <c r="BL48" s="37"/>
    </row>
    <row r="49" spans="64:64">
      <c r="BL49" s="37"/>
    </row>
  </sheetData>
  <mergeCells count="180">
    <mergeCell ref="BY5:BZ8"/>
    <mergeCell ref="BO2:BW2"/>
    <mergeCell ref="AB14:AB18"/>
    <mergeCell ref="AA19:AE19"/>
    <mergeCell ref="AA20:AE20"/>
    <mergeCell ref="AG14:AG18"/>
    <mergeCell ref="AH14:AH18"/>
    <mergeCell ref="AG19:AK19"/>
    <mergeCell ref="AG20:AK20"/>
    <mergeCell ref="BW5:BW8"/>
    <mergeCell ref="BF7:BF8"/>
    <mergeCell ref="BF5:BF6"/>
    <mergeCell ref="BF14:BF15"/>
    <mergeCell ref="BF16:BF17"/>
    <mergeCell ref="AG5:AG9"/>
    <mergeCell ref="AH5:AH9"/>
    <mergeCell ref="AG10:AK10"/>
    <mergeCell ref="AG11:AK11"/>
    <mergeCell ref="AA5:AA9"/>
    <mergeCell ref="AB5:AB9"/>
    <mergeCell ref="AA10:AE10"/>
    <mergeCell ref="AA11:AE11"/>
    <mergeCell ref="BO5:BR5"/>
    <mergeCell ref="BO4:BR4"/>
    <mergeCell ref="O37:S37"/>
    <mergeCell ref="BF41:BF42"/>
    <mergeCell ref="BF43:BF44"/>
    <mergeCell ref="Q41:S45"/>
    <mergeCell ref="O38:S38"/>
    <mergeCell ref="U32:U36"/>
    <mergeCell ref="V32:V36"/>
    <mergeCell ref="U37:Y37"/>
    <mergeCell ref="U38:Y38"/>
    <mergeCell ref="U41:U45"/>
    <mergeCell ref="V41:V45"/>
    <mergeCell ref="U46:Y46"/>
    <mergeCell ref="U47:Y47"/>
    <mergeCell ref="BA41:BA44"/>
    <mergeCell ref="BB41:BB44"/>
    <mergeCell ref="BB23:BB26"/>
    <mergeCell ref="BA32:BA35"/>
    <mergeCell ref="BB32:BB35"/>
    <mergeCell ref="AA41:AA45"/>
    <mergeCell ref="AB41:AB45"/>
    <mergeCell ref="AA46:AE46"/>
    <mergeCell ref="AA47:AE47"/>
    <mergeCell ref="BA23:BA26"/>
    <mergeCell ref="AA29:AE29"/>
    <mergeCell ref="U28:Y28"/>
    <mergeCell ref="AA37:AE37"/>
    <mergeCell ref="AG32:AG36"/>
    <mergeCell ref="AH32:AH36"/>
    <mergeCell ref="AG37:AK37"/>
    <mergeCell ref="AG38:AK38"/>
    <mergeCell ref="BF23:BF24"/>
    <mergeCell ref="BF25:BF26"/>
    <mergeCell ref="BF32:BF33"/>
    <mergeCell ref="BF34:BF35"/>
    <mergeCell ref="AA38:AE38"/>
    <mergeCell ref="J41:J45"/>
    <mergeCell ref="I46:M46"/>
    <mergeCell ref="I47:M47"/>
    <mergeCell ref="O41:O45"/>
    <mergeCell ref="P41:P45"/>
    <mergeCell ref="O46:S46"/>
    <mergeCell ref="O47:S47"/>
    <mergeCell ref="AG23:AG27"/>
    <mergeCell ref="AH23:AH27"/>
    <mergeCell ref="AG28:AK28"/>
    <mergeCell ref="AG29:AK29"/>
    <mergeCell ref="O32:O36"/>
    <mergeCell ref="P32:P36"/>
    <mergeCell ref="AA32:AA36"/>
    <mergeCell ref="AB32:AB36"/>
    <mergeCell ref="U29:Y29"/>
    <mergeCell ref="AA23:AA27"/>
    <mergeCell ref="AB23:AB27"/>
    <mergeCell ref="AA28:AE28"/>
    <mergeCell ref="C41:C45"/>
    <mergeCell ref="D41:D45"/>
    <mergeCell ref="C46:G46"/>
    <mergeCell ref="C47:G47"/>
    <mergeCell ref="I41:I45"/>
    <mergeCell ref="K41:M45"/>
    <mergeCell ref="C37:G37"/>
    <mergeCell ref="C38:G38"/>
    <mergeCell ref="I32:I36"/>
    <mergeCell ref="J32:J36"/>
    <mergeCell ref="I37:M37"/>
    <mergeCell ref="I38:M38"/>
    <mergeCell ref="C32:C36"/>
    <mergeCell ref="D32:D36"/>
    <mergeCell ref="C28:G28"/>
    <mergeCell ref="C29:G29"/>
    <mergeCell ref="I28:M28"/>
    <mergeCell ref="C23:C27"/>
    <mergeCell ref="D23:D27"/>
    <mergeCell ref="AA14:AA18"/>
    <mergeCell ref="I23:I27"/>
    <mergeCell ref="J23:J27"/>
    <mergeCell ref="C19:G19"/>
    <mergeCell ref="C20:G20"/>
    <mergeCell ref="U23:U27"/>
    <mergeCell ref="V23:V27"/>
    <mergeCell ref="I29:M29"/>
    <mergeCell ref="O23:O27"/>
    <mergeCell ref="P23:P27"/>
    <mergeCell ref="O28:S28"/>
    <mergeCell ref="O29:S29"/>
    <mergeCell ref="I14:I18"/>
    <mergeCell ref="J14:J18"/>
    <mergeCell ref="U14:U18"/>
    <mergeCell ref="V14:V18"/>
    <mergeCell ref="I19:M19"/>
    <mergeCell ref="I20:M20"/>
    <mergeCell ref="O19:S19"/>
    <mergeCell ref="O20:S20"/>
    <mergeCell ref="U19:Y19"/>
    <mergeCell ref="U20:Y20"/>
    <mergeCell ref="C5:C9"/>
    <mergeCell ref="D5:D9"/>
    <mergeCell ref="I5:I9"/>
    <mergeCell ref="J5:J9"/>
    <mergeCell ref="O5:O9"/>
    <mergeCell ref="P5:P9"/>
    <mergeCell ref="C14:C18"/>
    <mergeCell ref="D14:D18"/>
    <mergeCell ref="C11:G11"/>
    <mergeCell ref="C10:G10"/>
    <mergeCell ref="U10:Y10"/>
    <mergeCell ref="O14:O18"/>
    <mergeCell ref="P14:P18"/>
    <mergeCell ref="I11:M11"/>
    <mergeCell ref="O11:S11"/>
    <mergeCell ref="U11:Y11"/>
    <mergeCell ref="I10:M10"/>
    <mergeCell ref="O10:S10"/>
    <mergeCell ref="BO17:BR17"/>
    <mergeCell ref="BO8:BR8"/>
    <mergeCell ref="BO9:BR9"/>
    <mergeCell ref="BO7:BR7"/>
    <mergeCell ref="BO6:BR6"/>
    <mergeCell ref="BO14:BR14"/>
    <mergeCell ref="BO15:BR15"/>
    <mergeCell ref="BO16:BR16"/>
    <mergeCell ref="BO13:BR13"/>
    <mergeCell ref="AN10:AR10"/>
    <mergeCell ref="AT10:AX10"/>
    <mergeCell ref="AN11:AR11"/>
    <mergeCell ref="AT11:AX11"/>
    <mergeCell ref="AN5:AN9"/>
    <mergeCell ref="AO5:AO9"/>
    <mergeCell ref="AT5:AT9"/>
    <mergeCell ref="AU5:AU9"/>
    <mergeCell ref="U5:U9"/>
    <mergeCell ref="V5:V9"/>
    <mergeCell ref="AN20:AR20"/>
    <mergeCell ref="BA2:BF2"/>
    <mergeCell ref="BA5:BA8"/>
    <mergeCell ref="BB5:BB8"/>
    <mergeCell ref="BA14:BA17"/>
    <mergeCell ref="BB14:BB17"/>
    <mergeCell ref="AX48:AZ48"/>
    <mergeCell ref="BI2:BK2"/>
    <mergeCell ref="AN23:AN27"/>
    <mergeCell ref="AO23:AO27"/>
    <mergeCell ref="AN28:AR28"/>
    <mergeCell ref="AN29:AR29"/>
    <mergeCell ref="AN2:AX2"/>
    <mergeCell ref="AN14:AN18"/>
    <mergeCell ref="AO14:AO18"/>
    <mergeCell ref="AT14:AT18"/>
    <mergeCell ref="AU14:AU18"/>
    <mergeCell ref="AN19:AR19"/>
    <mergeCell ref="AT19:AX19"/>
    <mergeCell ref="AN32:AN36"/>
    <mergeCell ref="AO32:AO36"/>
    <mergeCell ref="AN37:AR37"/>
    <mergeCell ref="AN38:AR38"/>
    <mergeCell ref="AT20:AX20"/>
  </mergeCells>
  <conditionalFormatting sqref="F9">
    <cfRule type="cellIs" dxfId="107" priority="239" operator="equal">
      <formula>C5*3</formula>
    </cfRule>
    <cfRule type="cellIs" dxfId="106" priority="240" operator="notEqual">
      <formula>C5*3</formula>
    </cfRule>
  </conditionalFormatting>
  <conditionalFormatting sqref="G9">
    <cfRule type="cellIs" dxfId="105" priority="237" operator="notEqual">
      <formula>D5</formula>
    </cfRule>
    <cfRule type="cellIs" dxfId="104" priority="238" operator="equal">
      <formula>D5</formula>
    </cfRule>
  </conditionalFormatting>
  <conditionalFormatting sqref="L9">
    <cfRule type="cellIs" dxfId="103" priority="235" operator="equal">
      <formula>I5*3</formula>
    </cfRule>
    <cfRule type="cellIs" dxfId="102" priority="236" operator="notEqual">
      <formula>I5*3</formula>
    </cfRule>
  </conditionalFormatting>
  <conditionalFormatting sqref="M9">
    <cfRule type="cellIs" dxfId="101" priority="233" operator="notEqual">
      <formula>J5</formula>
    </cfRule>
    <cfRule type="cellIs" dxfId="100" priority="234" operator="equal">
      <formula>J5</formula>
    </cfRule>
  </conditionalFormatting>
  <conditionalFormatting sqref="R9">
    <cfRule type="cellIs" dxfId="99" priority="231" operator="equal">
      <formula>O5*3</formula>
    </cfRule>
    <cfRule type="cellIs" dxfId="98" priority="232" operator="notEqual">
      <formula>O5*3</formula>
    </cfRule>
  </conditionalFormatting>
  <conditionalFormatting sqref="S9">
    <cfRule type="cellIs" dxfId="97" priority="229" operator="notEqual">
      <formula>P5</formula>
    </cfRule>
    <cfRule type="cellIs" dxfId="96" priority="230" operator="equal">
      <formula>P5</formula>
    </cfRule>
  </conditionalFormatting>
  <conditionalFormatting sqref="X9">
    <cfRule type="cellIs" dxfId="95" priority="227" operator="equal">
      <formula>U5*3</formula>
    </cfRule>
    <cfRule type="cellIs" dxfId="94" priority="228" operator="notEqual">
      <formula>U5*3</formula>
    </cfRule>
  </conditionalFormatting>
  <conditionalFormatting sqref="Y9">
    <cfRule type="cellIs" dxfId="93" priority="225" operator="notEqual">
      <formula>V5</formula>
    </cfRule>
    <cfRule type="cellIs" dxfId="92" priority="226" operator="equal">
      <formula>V5</formula>
    </cfRule>
  </conditionalFormatting>
  <conditionalFormatting sqref="AD9">
    <cfRule type="cellIs" dxfId="91" priority="223" operator="equal">
      <formula>AA5*3</formula>
    </cfRule>
    <cfRule type="cellIs" dxfId="90" priority="224" operator="notEqual">
      <formula>AA5*3</formula>
    </cfRule>
  </conditionalFormatting>
  <conditionalFormatting sqref="AE9">
    <cfRule type="cellIs" dxfId="89" priority="221" operator="notEqual">
      <formula>AB5</formula>
    </cfRule>
    <cfRule type="cellIs" dxfId="88" priority="222" operator="equal">
      <formula>AB5</formula>
    </cfRule>
  </conditionalFormatting>
  <conditionalFormatting sqref="AJ9">
    <cfRule type="cellIs" dxfId="87" priority="219" operator="equal">
      <formula>AG5*3</formula>
    </cfRule>
    <cfRule type="cellIs" dxfId="86" priority="220" operator="notEqual">
      <formula>AG5*3</formula>
    </cfRule>
  </conditionalFormatting>
  <conditionalFormatting sqref="AK9">
    <cfRule type="cellIs" dxfId="85" priority="217" operator="notEqual">
      <formula>AH5</formula>
    </cfRule>
    <cfRule type="cellIs" dxfId="84" priority="218" operator="equal">
      <formula>AH5</formula>
    </cfRule>
  </conditionalFormatting>
  <conditionalFormatting sqref="AJ18">
    <cfRule type="cellIs" dxfId="83" priority="207" operator="equal">
      <formula>AG14*3</formula>
    </cfRule>
    <cfRule type="cellIs" dxfId="82" priority="208" operator="notEqual">
      <formula>AG14*3</formula>
    </cfRule>
  </conditionalFormatting>
  <conditionalFormatting sqref="AK18">
    <cfRule type="cellIs" dxfId="81" priority="205" operator="notEqual">
      <formula>AH14</formula>
    </cfRule>
    <cfRule type="cellIs" dxfId="80" priority="206" operator="equal">
      <formula>AH14</formula>
    </cfRule>
  </conditionalFormatting>
  <conditionalFormatting sqref="AD18">
    <cfRule type="cellIs" dxfId="79" priority="203" operator="equal">
      <formula>AA14*3</formula>
    </cfRule>
    <cfRule type="cellIs" dxfId="78" priority="204" operator="notEqual">
      <formula>AA14*3</formula>
    </cfRule>
  </conditionalFormatting>
  <conditionalFormatting sqref="AE18">
    <cfRule type="cellIs" dxfId="77" priority="201" operator="notEqual">
      <formula>AB14</formula>
    </cfRule>
    <cfRule type="cellIs" dxfId="76" priority="202" operator="equal">
      <formula>AB14</formula>
    </cfRule>
  </conditionalFormatting>
  <conditionalFormatting sqref="X18">
    <cfRule type="cellIs" dxfId="75" priority="199" operator="equal">
      <formula>U14*3</formula>
    </cfRule>
    <cfRule type="cellIs" dxfId="74" priority="200" operator="notEqual">
      <formula>U14*3</formula>
    </cfRule>
  </conditionalFormatting>
  <conditionalFormatting sqref="Y18">
    <cfRule type="cellIs" dxfId="73" priority="197" operator="notEqual">
      <formula>V14</formula>
    </cfRule>
    <cfRule type="cellIs" dxfId="72" priority="198" operator="equal">
      <formula>V14</formula>
    </cfRule>
  </conditionalFormatting>
  <conditionalFormatting sqref="R18">
    <cfRule type="cellIs" dxfId="71" priority="195" operator="equal">
      <formula>O14*3</formula>
    </cfRule>
    <cfRule type="cellIs" dxfId="70" priority="196" operator="notEqual">
      <formula>O14*3</formula>
    </cfRule>
  </conditionalFormatting>
  <conditionalFormatting sqref="S18">
    <cfRule type="cellIs" dxfId="69" priority="193" operator="notEqual">
      <formula>P14</formula>
    </cfRule>
    <cfRule type="cellIs" dxfId="68" priority="194" operator="equal">
      <formula>P14</formula>
    </cfRule>
  </conditionalFormatting>
  <conditionalFormatting sqref="L18">
    <cfRule type="cellIs" dxfId="67" priority="191" operator="equal">
      <formula>I14*3</formula>
    </cfRule>
    <cfRule type="cellIs" dxfId="66" priority="192" operator="notEqual">
      <formula>I14*3</formula>
    </cfRule>
  </conditionalFormatting>
  <conditionalFormatting sqref="M18">
    <cfRule type="cellIs" dxfId="65" priority="189" operator="notEqual">
      <formula>J14</formula>
    </cfRule>
    <cfRule type="cellIs" dxfId="64" priority="190" operator="equal">
      <formula>J14</formula>
    </cfRule>
  </conditionalFormatting>
  <conditionalFormatting sqref="F18">
    <cfRule type="cellIs" dxfId="63" priority="187" operator="equal">
      <formula>C14*3</formula>
    </cfRule>
    <cfRule type="cellIs" dxfId="62" priority="188" operator="notEqual">
      <formula>C14*3</formula>
    </cfRule>
  </conditionalFormatting>
  <conditionalFormatting sqref="G18">
    <cfRule type="cellIs" dxfId="61" priority="185" operator="notEqual">
      <formula>D14</formula>
    </cfRule>
    <cfRule type="cellIs" dxfId="60" priority="186" operator="equal">
      <formula>D14</formula>
    </cfRule>
  </conditionalFormatting>
  <conditionalFormatting sqref="F27">
    <cfRule type="cellIs" dxfId="59" priority="183" operator="equal">
      <formula>C23*3</formula>
    </cfRule>
    <cfRule type="cellIs" dxfId="58" priority="184" operator="notEqual">
      <formula>C23*3</formula>
    </cfRule>
  </conditionalFormatting>
  <conditionalFormatting sqref="G27">
    <cfRule type="cellIs" dxfId="57" priority="181" operator="notEqual">
      <formula>D23</formula>
    </cfRule>
    <cfRule type="cellIs" dxfId="56" priority="182" operator="equal">
      <formula>D23</formula>
    </cfRule>
  </conditionalFormatting>
  <conditionalFormatting sqref="L27">
    <cfRule type="cellIs" dxfId="55" priority="179" operator="equal">
      <formula>I23*3</formula>
    </cfRule>
    <cfRule type="cellIs" dxfId="54" priority="180" operator="notEqual">
      <formula>I23*3</formula>
    </cfRule>
  </conditionalFormatting>
  <conditionalFormatting sqref="M27">
    <cfRule type="cellIs" dxfId="53" priority="177" operator="notEqual">
      <formula>J23</formula>
    </cfRule>
    <cfRule type="cellIs" dxfId="52" priority="178" operator="equal">
      <formula>J23</formula>
    </cfRule>
  </conditionalFormatting>
  <conditionalFormatting sqref="R27">
    <cfRule type="cellIs" dxfId="51" priority="175" operator="equal">
      <formula>O23*3</formula>
    </cfRule>
    <cfRule type="cellIs" dxfId="50" priority="176" operator="notEqual">
      <formula>O23*3</formula>
    </cfRule>
  </conditionalFormatting>
  <conditionalFormatting sqref="S27">
    <cfRule type="cellIs" dxfId="49" priority="173" operator="notEqual">
      <formula>P23</formula>
    </cfRule>
    <cfRule type="cellIs" dxfId="48" priority="174" operator="equal">
      <formula>P23</formula>
    </cfRule>
  </conditionalFormatting>
  <conditionalFormatting sqref="X27">
    <cfRule type="cellIs" dxfId="47" priority="171" operator="equal">
      <formula>U23*3</formula>
    </cfRule>
    <cfRule type="cellIs" dxfId="46" priority="172" operator="notEqual">
      <formula>U23*3</formula>
    </cfRule>
  </conditionalFormatting>
  <conditionalFormatting sqref="Y27">
    <cfRule type="cellIs" dxfId="45" priority="169" operator="notEqual">
      <formula>V23</formula>
    </cfRule>
    <cfRule type="cellIs" dxfId="44" priority="170" operator="equal">
      <formula>V23</formula>
    </cfRule>
  </conditionalFormatting>
  <conditionalFormatting sqref="AD27">
    <cfRule type="cellIs" dxfId="43" priority="167" operator="equal">
      <formula>AA23*3</formula>
    </cfRule>
    <cfRule type="cellIs" dxfId="42" priority="168" operator="notEqual">
      <formula>AA23*3</formula>
    </cfRule>
  </conditionalFormatting>
  <conditionalFormatting sqref="AE27">
    <cfRule type="cellIs" dxfId="41" priority="165" operator="notEqual">
      <formula>AB23</formula>
    </cfRule>
    <cfRule type="cellIs" dxfId="40" priority="166" operator="equal">
      <formula>AB23</formula>
    </cfRule>
  </conditionalFormatting>
  <conditionalFormatting sqref="AJ27">
    <cfRule type="cellIs" dxfId="39" priority="163" operator="equal">
      <formula>AG23*3</formula>
    </cfRule>
    <cfRule type="cellIs" dxfId="38" priority="164" operator="notEqual">
      <formula>AG23*3</formula>
    </cfRule>
  </conditionalFormatting>
  <conditionalFormatting sqref="AK27">
    <cfRule type="cellIs" dxfId="37" priority="161" operator="notEqual">
      <formula>AH23</formula>
    </cfRule>
    <cfRule type="cellIs" dxfId="36" priority="162" operator="equal">
      <formula>AH23</formula>
    </cfRule>
  </conditionalFormatting>
  <conditionalFormatting sqref="F36">
    <cfRule type="cellIs" dxfId="35" priority="155" operator="equal">
      <formula>C32*3</formula>
    </cfRule>
    <cfRule type="cellIs" dxfId="34" priority="156" operator="notEqual">
      <formula>C32*3</formula>
    </cfRule>
  </conditionalFormatting>
  <conditionalFormatting sqref="G36">
    <cfRule type="cellIs" dxfId="33" priority="153" operator="notEqual">
      <formula>D32</formula>
    </cfRule>
    <cfRule type="cellIs" dxfId="32" priority="154" operator="equal">
      <formula>D32</formula>
    </cfRule>
  </conditionalFormatting>
  <conditionalFormatting sqref="L36">
    <cfRule type="cellIs" dxfId="31" priority="151" operator="equal">
      <formula>I32*3</formula>
    </cfRule>
    <cfRule type="cellIs" dxfId="30" priority="152" operator="notEqual">
      <formula>I32*3</formula>
    </cfRule>
  </conditionalFormatting>
  <conditionalFormatting sqref="M36">
    <cfRule type="cellIs" dxfId="29" priority="149" operator="notEqual">
      <formula>J32</formula>
    </cfRule>
    <cfRule type="cellIs" dxfId="28" priority="150" operator="equal">
      <formula>J32</formula>
    </cfRule>
  </conditionalFormatting>
  <conditionalFormatting sqref="R36">
    <cfRule type="cellIs" dxfId="27" priority="147" operator="equal">
      <formula>O32*3</formula>
    </cfRule>
    <cfRule type="cellIs" dxfId="26" priority="148" operator="notEqual">
      <formula>O32*3</formula>
    </cfRule>
  </conditionalFormatting>
  <conditionalFormatting sqref="S36">
    <cfRule type="cellIs" dxfId="25" priority="145" operator="notEqual">
      <formula>P32</formula>
    </cfRule>
    <cfRule type="cellIs" dxfId="24" priority="146" operator="equal">
      <formula>P32</formula>
    </cfRule>
  </conditionalFormatting>
  <conditionalFormatting sqref="X36">
    <cfRule type="cellIs" dxfId="23" priority="143" operator="equal">
      <formula>U32*3</formula>
    </cfRule>
    <cfRule type="cellIs" dxfId="22" priority="144" operator="notEqual">
      <formula>U32*3</formula>
    </cfRule>
  </conditionalFormatting>
  <conditionalFormatting sqref="Y36">
    <cfRule type="cellIs" dxfId="21" priority="141" operator="notEqual">
      <formula>V32</formula>
    </cfRule>
    <cfRule type="cellIs" dxfId="20" priority="142" operator="equal">
      <formula>V32</formula>
    </cfRule>
  </conditionalFormatting>
  <conditionalFormatting sqref="AJ36">
    <cfRule type="cellIs" dxfId="19" priority="135" operator="equal">
      <formula>AG32*3</formula>
    </cfRule>
    <cfRule type="cellIs" dxfId="18" priority="136" operator="notEqual">
      <formula>AG32*3</formula>
    </cfRule>
  </conditionalFormatting>
  <conditionalFormatting sqref="AK36">
    <cfRule type="cellIs" dxfId="17" priority="133" operator="notEqual">
      <formula>AH32</formula>
    </cfRule>
    <cfRule type="cellIs" dxfId="16" priority="134" operator="equal">
      <formula>AH32</formula>
    </cfRule>
  </conditionalFormatting>
  <conditionalFormatting sqref="F45">
    <cfRule type="cellIs" dxfId="15" priority="15" operator="equal">
      <formula>C41*3</formula>
    </cfRule>
    <cfRule type="cellIs" dxfId="14" priority="16" operator="notEqual">
      <formula>C41*3</formula>
    </cfRule>
  </conditionalFormatting>
  <conditionalFormatting sqref="G45">
    <cfRule type="cellIs" dxfId="13" priority="13" operator="notEqual">
      <formula>D41</formula>
    </cfRule>
    <cfRule type="cellIs" dxfId="12" priority="14" operator="equal">
      <formula>D41</formula>
    </cfRule>
  </conditionalFormatting>
  <conditionalFormatting sqref="X45">
    <cfRule type="cellIs" dxfId="11" priority="11" operator="equal">
      <formula>U41*3</formula>
    </cfRule>
    <cfRule type="cellIs" dxfId="10" priority="12" operator="notEqual">
      <formula>U41*3</formula>
    </cfRule>
  </conditionalFormatting>
  <conditionalFormatting sqref="Y45">
    <cfRule type="cellIs" dxfId="9" priority="9" operator="notEqual">
      <formula>V41</formula>
    </cfRule>
    <cfRule type="cellIs" dxfId="8" priority="10" operator="equal">
      <formula>V41</formula>
    </cfRule>
  </conditionalFormatting>
  <conditionalFormatting sqref="AD36">
    <cfRule type="cellIs" dxfId="7" priority="7" operator="equal">
      <formula>AA32*3</formula>
    </cfRule>
    <cfRule type="cellIs" dxfId="6" priority="8" operator="notEqual">
      <formula>AA32*3</formula>
    </cfRule>
  </conditionalFormatting>
  <conditionalFormatting sqref="AE36">
    <cfRule type="cellIs" dxfId="5" priority="5" operator="notEqual">
      <formula>AB32</formula>
    </cfRule>
    <cfRule type="cellIs" dxfId="4" priority="6" operator="equal">
      <formula>AB32</formula>
    </cfRule>
  </conditionalFormatting>
  <conditionalFormatting sqref="AD45">
    <cfRule type="cellIs" dxfId="3" priority="3" operator="equal">
      <formula>AA41*3</formula>
    </cfRule>
    <cfRule type="cellIs" dxfId="2" priority="4" operator="notEqual">
      <formula>AA41*3</formula>
    </cfRule>
  </conditionalFormatting>
  <conditionalFormatting sqref="AE45">
    <cfRule type="cellIs" dxfId="1" priority="1" operator="notEqual">
      <formula>AB41</formula>
    </cfRule>
    <cfRule type="cellIs" dxfId="0" priority="2" operator="equal">
      <formula>AB41</formula>
    </cfRule>
  </conditionalFormatting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B9E963965D064A825EF1C2E5C68EF8" ma:contentTypeVersion="19" ma:contentTypeDescription="Crear nuevo documento." ma:contentTypeScope="" ma:versionID="092630f532bc524c435f0a786f7f10d3">
  <xsd:schema xmlns:xsd="http://www.w3.org/2001/XMLSchema" xmlns:xs="http://www.w3.org/2001/XMLSchema" xmlns:p="http://schemas.microsoft.com/office/2006/metadata/properties" xmlns:ns2="0b400916-8d07-47c5-b5f3-a7d85a6f2e5f" xmlns:ns3="4982597a-ae14-4623-8062-e38e7e64f12b" xmlns:ns4="a83c52de-2234-4320-9e19-036b3a463962" targetNamespace="http://schemas.microsoft.com/office/2006/metadata/properties" ma:root="true" ma:fieldsID="cc84df2e607ca0b4f8bd0acda76c63b8" ns2:_="" ns3:_="" ns4:_="">
    <xsd:import namespace="0b400916-8d07-47c5-b5f3-a7d85a6f2e5f"/>
    <xsd:import namespace="4982597a-ae14-4623-8062-e38e7e64f12b"/>
    <xsd:import namespace="a83c52de-2234-4320-9e19-036b3a46396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Estado" minOccurs="0"/>
                <xsd:element ref="ns2:de5o" minOccurs="0"/>
                <xsd:element ref="ns2:Fecha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00916-8d07-47c5-b5f3-a7d85a6f2e5f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format="Dropdown" ma:internalName="Descripci_x00f3_n">
      <xsd:simpleType>
        <xsd:restriction base="dms:Note">
          <xsd:maxLength value="255"/>
        </xsd:restriction>
      </xsd:simpleType>
    </xsd:element>
    <xsd:element name="Estado" ma:index="9" nillable="true" ma:displayName="Estado" ma:format="Dropdown" ma:internalName="Estado">
      <xsd:simpleType>
        <xsd:restriction base="dms:Choice">
          <xsd:enumeration value="Vigente"/>
          <xsd:enumeration value="No Vigente"/>
        </xsd:restriction>
      </xsd:simpleType>
    </xsd:element>
    <xsd:element name="de5o" ma:index="10" nillable="true" ma:displayName="Período" ma:internalName="de5o">
      <xsd:simpleType>
        <xsd:restriction base="dms:Text"/>
      </xsd:simpleType>
    </xsd:element>
    <xsd:element name="Fecha" ma:index="11" ma:displayName="Fecha" ma:format="DateOnly" ma:internalName="Fecha">
      <xsd:simpleType>
        <xsd:restriction base="dms:DateTim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ac66ea1b-62c8-403d-964b-7ea82c9845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2597a-ae14-4623-8062-e38e7e64f12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c52de-2234-4320-9e19-036b3a46396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d065610-6475-40c2-a359-ba44c12344fc}" ma:internalName="TaxCatchAll" ma:showField="CatchAllData" ma:web="a83c52de-2234-4320-9e19-036b3a463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400916-8d07-47c5-b5f3-a7d85a6f2e5f">
      <Terms xmlns="http://schemas.microsoft.com/office/infopath/2007/PartnerControls"/>
    </lcf76f155ced4ddcb4097134ff3c332f>
    <TaxCatchAll xmlns="a83c52de-2234-4320-9e19-036b3a463962" xsi:nil="true"/>
    <Descripci_x00f3_n xmlns="0b400916-8d07-47c5-b5f3-a7d85a6f2e5f" xsi:nil="true"/>
    <Fecha xmlns="0b400916-8d07-47c5-b5f3-a7d85a6f2e5f"/>
    <Estado xmlns="0b400916-8d07-47c5-b5f3-a7d85a6f2e5f" xsi:nil="true"/>
    <de5o xmlns="0b400916-8d07-47c5-b5f3-a7d85a6f2e5f" xsi:nil="true"/>
  </documentManagement>
</p:properties>
</file>

<file path=customXml/itemProps1.xml><?xml version="1.0" encoding="utf-8"?>
<ds:datastoreItem xmlns:ds="http://schemas.openxmlformats.org/officeDocument/2006/customXml" ds:itemID="{2858BAFD-9D13-47B9-A8F1-EBA4AB0DC668}"/>
</file>

<file path=customXml/itemProps2.xml><?xml version="1.0" encoding="utf-8"?>
<ds:datastoreItem xmlns:ds="http://schemas.openxmlformats.org/officeDocument/2006/customXml" ds:itemID="{48D08EA7-0C78-47E4-9D3C-2EC593085105}"/>
</file>

<file path=customXml/itemProps3.xml><?xml version="1.0" encoding="utf-8"?>
<ds:datastoreItem xmlns:ds="http://schemas.openxmlformats.org/officeDocument/2006/customXml" ds:itemID="{726C9B1D-1CCB-41EB-B0C4-21751E1D80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Mejia</dc:creator>
  <cp:keywords>Malla Curricular</cp:keywords>
  <dc:description/>
  <cp:lastModifiedBy>ADRIANA ELIZABETH NARVAEZ CUNALATA</cp:lastModifiedBy>
  <cp:revision/>
  <dcterms:created xsi:type="dcterms:W3CDTF">2014-07-15T16:40:07Z</dcterms:created>
  <dcterms:modified xsi:type="dcterms:W3CDTF">2023-07-11T16:06:15Z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0x010100FCDD37E86423FD469ACAD7D8C5CC3033</vt:lpwstr>
  </property>
  <property fmtid="{D5CDD505-2E9C-101B-9397-08002B2CF9AE}" pid="3" name="MediaServiceImageTags">
    <vt:lpwstr/>
  </property>
</Properties>
</file>